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510" yWindow="615" windowWidth="17895" windowHeight="13740" activeTab="1"/>
  </bookViews>
  <sheets>
    <sheet name="Rekapitulace stavby" sheetId="1" r:id="rId1"/>
    <sheet name="SO 001 - Bourací práce" sheetId="2" r:id="rId2"/>
    <sheet name="SO 101 - Stavební úprava ..." sheetId="3" r:id="rId3"/>
    <sheet name="SO 102 - Chodníky v ulici..." sheetId="4" r:id="rId4"/>
    <sheet name="SO 103 - Parkoviště" sheetId="5" r:id="rId5"/>
    <sheet name="SO 104 - Chodníky v parku" sheetId="6" r:id="rId6"/>
    <sheet name="SO 301 - Přeložka vodovodu" sheetId="7" r:id="rId7"/>
    <sheet name="SO 302 - Vodovodní přípoj..." sheetId="8" r:id="rId8"/>
    <sheet name="SO 303 - Dešťová přípojka..." sheetId="9" r:id="rId9"/>
    <sheet name="SO 401 - Veřejné osvětlení" sheetId="10" r:id="rId10"/>
    <sheet name="SO 402 - Vedení NN" sheetId="11" r:id="rId11"/>
    <sheet name="SO 403 - Vedení SEK" sheetId="12" r:id="rId12"/>
    <sheet name="SO 701 - Kašna" sheetId="13" r:id="rId13"/>
    <sheet name="SO 702 - Mobiliář " sheetId="14" r:id="rId14"/>
    <sheet name="SO 801 - Sadové úpravy" sheetId="15" r:id="rId15"/>
    <sheet name="VON - Všeobecné a obecné ..." sheetId="16" r:id="rId16"/>
  </sheets>
  <definedNames>
    <definedName name="_xlnm._FilterDatabase" localSheetId="1" hidden="1">'SO 001 - Bourací práce'!$C$119:$K$152</definedName>
    <definedName name="_xlnm._FilterDatabase" localSheetId="2" hidden="1">'SO 101 - Stavební úprava ...'!$C$123:$K$282</definedName>
    <definedName name="_xlnm._FilterDatabase" localSheetId="3" hidden="1">'SO 102 - Chodníky v ulici...'!$C$121:$K$210</definedName>
    <definedName name="_xlnm._FilterDatabase" localSheetId="4" hidden="1">'SO 103 - Parkoviště'!$C$124:$K$301</definedName>
    <definedName name="_xlnm._FilterDatabase" localSheetId="5" hidden="1">'SO 104 - Chodníky v parku'!$C$123:$K$265</definedName>
    <definedName name="_xlnm._FilterDatabase" localSheetId="6" hidden="1">'SO 301 - Přeložka vodovodu'!$C$125:$K$259</definedName>
    <definedName name="_xlnm._FilterDatabase" localSheetId="7" hidden="1">'SO 302 - Vodovodní přípoj...'!$C$125:$K$206</definedName>
    <definedName name="_xlnm._FilterDatabase" localSheetId="8" hidden="1">'SO 303 - Dešťová přípojka...'!$C$125:$K$201</definedName>
    <definedName name="_xlnm._FilterDatabase" localSheetId="9" hidden="1">'SO 401 - Veřejné osvětlení'!$C$131:$K$246</definedName>
    <definedName name="_xlnm._FilterDatabase" localSheetId="10" hidden="1">'SO 402 - Vedení NN'!$C$125:$K$169</definedName>
    <definedName name="_xlnm._FilterDatabase" localSheetId="11" hidden="1">'SO 403 - Vedení SEK'!$C$119:$K$148</definedName>
    <definedName name="_xlnm._FilterDatabase" localSheetId="12" hidden="1">'SO 701 - Kašna'!$C$124:$K$198</definedName>
    <definedName name="_xlnm._FilterDatabase" localSheetId="13" hidden="1">'SO 702 - Mobiliář '!$C$120:$K$167</definedName>
    <definedName name="_xlnm._FilterDatabase" localSheetId="14" hidden="1">'SO 801 - Sadové úpravy'!$C$119:$K$256</definedName>
    <definedName name="_xlnm._FilterDatabase" localSheetId="15" hidden="1">'VON - Všeobecné a obecné ...'!$C$124:$K$173</definedName>
    <definedName name="_xlnm.Print_Area" localSheetId="0">'Rekapitulace stavby'!$D$4:$AO$76,'Rekapitulace stavby'!$C$82:$AQ$110</definedName>
    <definedName name="_xlnm.Print_Area" localSheetId="1">'SO 001 - Bourací práce'!$C$4:$J$39,'SO 001 - Bourací práce'!$C$50:$J$76,'SO 001 - Bourací práce'!$C$82:$J$101,'SO 001 - Bourací práce'!$C$107:$J$152</definedName>
    <definedName name="_xlnm.Print_Area" localSheetId="2">'SO 101 - Stavební úprava ...'!$C$4:$J$39,'SO 101 - Stavební úprava ...'!$C$50:$J$76,'SO 101 - Stavební úprava ...'!$C$82:$J$105,'SO 101 - Stavební úprava ...'!$C$111:$J$282</definedName>
    <definedName name="_xlnm.Print_Area" localSheetId="3">'SO 102 - Chodníky v ulici...'!$C$4:$J$39,'SO 102 - Chodníky v ulici...'!$C$50:$J$76,'SO 102 - Chodníky v ulici...'!$C$82:$J$103,'SO 102 - Chodníky v ulici...'!$C$109:$J$210</definedName>
    <definedName name="_xlnm.Print_Area" localSheetId="4">'SO 103 - Parkoviště'!$C$4:$J$39,'SO 103 - Parkoviště'!$C$50:$J$76,'SO 103 - Parkoviště'!$C$82:$J$106,'SO 103 - Parkoviště'!$C$112:$J$301</definedName>
    <definedName name="_xlnm.Print_Area" localSheetId="5">'SO 104 - Chodníky v parku'!$C$4:$J$39,'SO 104 - Chodníky v parku'!$C$50:$J$76,'SO 104 - Chodníky v parku'!$C$82:$J$105,'SO 104 - Chodníky v parku'!$C$111:$J$265</definedName>
    <definedName name="_xlnm.Print_Area" localSheetId="6">'SO 301 - Přeložka vodovodu'!$C$4:$J$39,'SO 301 - Přeložka vodovodu'!$C$50:$J$76,'SO 301 - Přeložka vodovodu'!$C$82:$J$107,'SO 301 - Přeložka vodovodu'!$C$113:$J$259</definedName>
    <definedName name="_xlnm.Print_Area" localSheetId="7">'SO 302 - Vodovodní přípoj...'!$C$4:$J$39,'SO 302 - Vodovodní přípoj...'!$C$50:$J$76,'SO 302 - Vodovodní přípoj...'!$C$82:$J$107,'SO 302 - Vodovodní přípoj...'!$C$113:$J$206</definedName>
    <definedName name="_xlnm.Print_Area" localSheetId="8">'SO 303 - Dešťová přípojka...'!$C$4:$J$39,'SO 303 - Dešťová přípojka...'!$C$50:$J$76,'SO 303 - Dešťová přípojka...'!$C$82:$J$107,'SO 303 - Dešťová přípojka...'!$C$113:$J$201</definedName>
    <definedName name="_xlnm.Print_Area" localSheetId="9">'SO 401 - Veřejné osvětlení'!$C$4:$J$39,'SO 401 - Veřejné osvětlení'!$C$50:$J$76,'SO 401 - Veřejné osvětlení'!$C$82:$J$113,'SO 401 - Veřejné osvětlení'!$C$119:$J$246</definedName>
    <definedName name="_xlnm.Print_Area" localSheetId="10">'SO 402 - Vedení NN'!$C$4:$J$39,'SO 402 - Vedení NN'!$C$50:$J$76,'SO 402 - Vedení NN'!$C$82:$J$107,'SO 402 - Vedení NN'!$C$113:$J$169</definedName>
    <definedName name="_xlnm.Print_Area" localSheetId="11">'SO 403 - Vedení SEK'!$C$4:$J$39,'SO 403 - Vedení SEK'!$C$50:$J$76,'SO 403 - Vedení SEK'!$C$82:$J$101,'SO 403 - Vedení SEK'!$C$107:$J$148</definedName>
    <definedName name="_xlnm.Print_Area" localSheetId="12">'SO 701 - Kašna'!$C$4:$J$39,'SO 701 - Kašna'!$C$50:$J$76,'SO 701 - Kašna'!$C$82:$J$106,'SO 701 - Kašna'!$C$112:$J$198</definedName>
    <definedName name="_xlnm.Print_Area" localSheetId="13">'SO 702 - Mobiliář '!$C$4:$J$39,'SO 702 - Mobiliář '!$C$50:$J$76,'SO 702 - Mobiliář '!$C$82:$J$102,'SO 702 - Mobiliář '!$C$108:$J$167</definedName>
    <definedName name="_xlnm.Print_Area" localSheetId="14">'SO 801 - Sadové úpravy'!$C$4:$J$39,'SO 801 - Sadové úpravy'!$C$50:$J$76,'SO 801 - Sadové úpravy'!$C$82:$J$101,'SO 801 - Sadové úpravy'!$C$107:$J$256</definedName>
    <definedName name="_xlnm.Print_Area" localSheetId="15">'VON - Všeobecné a obecné ...'!$C$4:$J$39,'VON - Všeobecné a obecné ...'!$C$50:$J$76,'VON - Všeobecné a obecné ...'!$C$82:$J$106,'VON - Všeobecné a obecné ...'!$C$112:$J$173</definedName>
    <definedName name="_xlnm.Print_Titles" localSheetId="0">'Rekapitulace stavby'!$92:$92</definedName>
    <definedName name="_xlnm.Print_Titles" localSheetId="1">'SO 001 - Bourací práce'!$119:$119</definedName>
    <definedName name="_xlnm.Print_Titles" localSheetId="2">'SO 101 - Stavební úprava ...'!$123:$123</definedName>
    <definedName name="_xlnm.Print_Titles" localSheetId="3">'SO 102 - Chodníky v ulici...'!$121:$121</definedName>
    <definedName name="_xlnm.Print_Titles" localSheetId="4">'SO 103 - Parkoviště'!$124:$124</definedName>
    <definedName name="_xlnm.Print_Titles" localSheetId="5">'SO 104 - Chodníky v parku'!$123:$123</definedName>
    <definedName name="_xlnm.Print_Titles" localSheetId="6">'SO 301 - Přeložka vodovodu'!$125:$125</definedName>
    <definedName name="_xlnm.Print_Titles" localSheetId="7">'SO 302 - Vodovodní přípoj...'!$125:$125</definedName>
    <definedName name="_xlnm.Print_Titles" localSheetId="8">'SO 303 - Dešťová přípojka...'!$125:$125</definedName>
    <definedName name="_xlnm.Print_Titles" localSheetId="9">'SO 401 - Veřejné osvětlení'!$131:$131</definedName>
    <definedName name="_xlnm.Print_Titles" localSheetId="10">'SO 402 - Vedení NN'!$125:$125</definedName>
    <definedName name="_xlnm.Print_Titles" localSheetId="11">'SO 403 - Vedení SEK'!$119:$119</definedName>
    <definedName name="_xlnm.Print_Titles" localSheetId="12">'SO 701 - Kašna'!$124:$124</definedName>
    <definedName name="_xlnm.Print_Titles" localSheetId="13">'SO 702 - Mobiliář '!$120:$120</definedName>
    <definedName name="_xlnm.Print_Titles" localSheetId="14">'SO 801 - Sadové úpravy'!$119:$119</definedName>
    <definedName name="_xlnm.Print_Titles" localSheetId="15">'VON - Všeobecné a obecné ...'!$124:$124</definedName>
  </definedNames>
  <calcPr calcId="145621"/>
</workbook>
</file>

<file path=xl/sharedStrings.xml><?xml version="1.0" encoding="utf-8"?>
<sst xmlns="http://schemas.openxmlformats.org/spreadsheetml/2006/main" count="16678" uniqueCount="2028">
  <si>
    <t>Export Komplet</t>
  </si>
  <si>
    <t/>
  </si>
  <si>
    <t>2.0</t>
  </si>
  <si>
    <t>ZAMOK</t>
  </si>
  <si>
    <t>False</t>
  </si>
  <si>
    <t>{723dd96b-df61-4a7e-8e3d-313a1735feef}</t>
  </si>
  <si>
    <t>0,01</t>
  </si>
  <si>
    <t>21</t>
  </si>
  <si>
    <t>15</t>
  </si>
  <si>
    <t>REKAPITULACE STAVBY</t>
  </si>
  <si>
    <t>v ---  níže se nacházejí doplnkové a pomocné údaje k sestavám  --- v</t>
  </si>
  <si>
    <t>Návod na vyplnění</t>
  </si>
  <si>
    <t>0,001</t>
  </si>
  <si>
    <t>Kód:</t>
  </si>
  <si>
    <t>5/2021</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</si>
  <si>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</si>
  <si>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</si>
  <si>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Revitalizace prostranství Na Rybníčku k.ú. Třeboň</t>
  </si>
  <si>
    <t>KSO:</t>
  </si>
  <si>
    <t>CC-CZ:</t>
  </si>
  <si>
    <t>Místo:</t>
  </si>
  <si>
    <t>Třeboň</t>
  </si>
  <si>
    <t>Datum:</t>
  </si>
  <si>
    <t>20. 8. 2021</t>
  </si>
  <si>
    <t>Zadavatel:</t>
  </si>
  <si>
    <t>IČ:</t>
  </si>
  <si>
    <t>Město Třeboň</t>
  </si>
  <si>
    <t>DIČ:</t>
  </si>
  <si>
    <t>Uchazeč:</t>
  </si>
  <si>
    <t>Vyplň údaj</t>
  </si>
  <si>
    <t>Projektant:</t>
  </si>
  <si>
    <t>Ing. arch. Martin Jirovský</t>
  </si>
  <si>
    <t>True</t>
  </si>
  <si>
    <t>Zpracovatel:</t>
  </si>
  <si>
    <t>Ing. Barbora Filip</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</si>
  <si>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</si>
  <si>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</si>
  <si>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</si>
  <si>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</si>
  <si>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</si>
  <si>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</si>
  <si>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</si>
  <si>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</si>
  <si>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</si>
  <si>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</si>
  <si>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</si>
  <si>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</si>
  <si>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</si>
  <si>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</si>
  <si>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</si>
  <si>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</si>
  <si>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</si>
  <si>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</si>
  <si>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</si>
  <si>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</si>
  <si>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</si>
  <si>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</si>
  <si>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</si>
  <si>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</si>
  <si>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</si>
  <si>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</si>
  <si>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</si>
  <si>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</si>
  <si>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</si>
  <si>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</si>
  <si>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</si>
  <si>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</si>
  <si>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</si>
  <si>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</si>
  <si>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</si>
  <si>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</si>
  <si>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</si>
  <si>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</si>
  <si>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</si>
  <si>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</si>
  <si>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</si>
  <si>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</si>
  <si>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</si>
  <si>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</si>
  <si>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</si>
  <si>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</si>
  <si>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</si>
  <si>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001</t>
  </si>
  <si>
    <t>Bourací práce</t>
  </si>
  <si>
    <t>STA</t>
  </si>
  <si>
    <t>1</t>
  </si>
  <si>
    <t>{7f7de72c-3215-4246-a967-9eaa93e87062}</t>
  </si>
  <si>
    <t>2</t>
  </si>
  <si>
    <t>SO 101</t>
  </si>
  <si>
    <t>Stavební úprava komunikace Svobody</t>
  </si>
  <si>
    <t>{1e53fee1-ebd8-4c2b-a8bd-67469a2d1216}</t>
  </si>
  <si>
    <t>SO 102</t>
  </si>
  <si>
    <t>Chodníky v ulici Svobody</t>
  </si>
  <si>
    <t>{0c3826a8-c6ed-4606-9f0f-1dfca2c08587}</t>
  </si>
  <si>
    <t>SO 103</t>
  </si>
  <si>
    <t>Parkoviště</t>
  </si>
  <si>
    <t>{1b7eb902-3e86-4a69-83c1-13ffa88767d2}</t>
  </si>
  <si>
    <t>SO 104</t>
  </si>
  <si>
    <t>Chodníky v parku</t>
  </si>
  <si>
    <t>{1e44be9c-2dbf-42dc-a86a-1abd2e54ee83}</t>
  </si>
  <si>
    <t>SO 301</t>
  </si>
  <si>
    <t>Přeložka vodovodu</t>
  </si>
  <si>
    <t>{9aba6b59-6d82-48c0-93e5-09b0e9abb563}</t>
  </si>
  <si>
    <t>827 11</t>
  </si>
  <si>
    <t>SO 302</t>
  </si>
  <si>
    <t>Vodovodní přípojka kašny</t>
  </si>
  <si>
    <t>{1979785d-79c0-4ee6-a5e0-85a8be0d30a6}</t>
  </si>
  <si>
    <t>SO 303</t>
  </si>
  <si>
    <t>Dešťová přípojka pro kašnu</t>
  </si>
  <si>
    <t>{cfef1c50-4adf-4db4-8cbb-8eb7cff86c79}</t>
  </si>
  <si>
    <t>SO 401</t>
  </si>
  <si>
    <t>Veřejné osvětlení</t>
  </si>
  <si>
    <t>ING</t>
  </si>
  <si>
    <t>{2d3cac07-ca07-4ef0-af1d-c97acdf16036}</t>
  </si>
  <si>
    <t>828 8</t>
  </si>
  <si>
    <t>SO 402</t>
  </si>
  <si>
    <t>Vedení NN</t>
  </si>
  <si>
    <t>{d9ae5640-7c60-40a8-a2df-b74b83ee3156}</t>
  </si>
  <si>
    <t>SO 403</t>
  </si>
  <si>
    <t>Vedení SEK</t>
  </si>
  <si>
    <t>{6090b58a-abde-4a59-976f-e2a601f56939}</t>
  </si>
  <si>
    <t>SO 701</t>
  </si>
  <si>
    <t>Kašna</t>
  </si>
  <si>
    <t>{0d879868-9218-461b-a665-6e92489a9548}</t>
  </si>
  <si>
    <t>SO 702</t>
  </si>
  <si>
    <t xml:space="preserve">Mobiliář </t>
  </si>
  <si>
    <t>{beaf741b-8af3-4e1a-ad70-eda6779956a6}</t>
  </si>
  <si>
    <t>SO 801</t>
  </si>
  <si>
    <t>Sadové úpravy</t>
  </si>
  <si>
    <t>{52e68d6b-1e13-4e0b-808e-da589a7989d6}</t>
  </si>
  <si>
    <t>VON</t>
  </si>
  <si>
    <t>Všeobecné a obecné náklady</t>
  </si>
  <si>
    <t>{2bc5061c-d194-4783-9bae-18c2cd981e86}</t>
  </si>
  <si>
    <t>KRYCÍ LIST SOUPISU PRACÍ</t>
  </si>
  <si>
    <t>Objekt:</t>
  </si>
  <si>
    <t>SO 001 - Bourací práce</t>
  </si>
  <si>
    <t>REKAPITULACE ČLENĚNÍ SOUPISU PRACÍ</t>
  </si>
  <si>
    <t>Kód dílu - Popis</t>
  </si>
  <si>
    <t>Cena celkem [CZK]</t>
  </si>
  <si>
    <t>Náklady ze soupisu prací</t>
  </si>
  <si>
    <t>-1</t>
  </si>
  <si>
    <t>9 - Ostatní konstrukce a práce-bourání</t>
  </si>
  <si>
    <t>HSV - Práce a dodávky HSV</t>
  </si>
  <si>
    <t xml:space="preserve">    1 - Zemní práce</t>
  </si>
  <si>
    <t xml:space="preserve">    997 - Přesun sutě</t>
  </si>
  <si>
    <t>SOUPIS PRACÍ</t>
  </si>
  <si>
    <t>PČ</t>
  </si>
  <si>
    <t>MJ</t>
  </si>
  <si>
    <t>Množství</t>
  </si>
  <si>
    <t>J.cena [CZK]</t>
  </si>
  <si>
    <t>Cenová soustava</t>
  </si>
  <si>
    <t>J. Nh [h]</t>
  </si>
  <si>
    <t>Nh celkem [h]</t>
  </si>
  <si>
    <t>J. hmotnost [t]</t>
  </si>
  <si>
    <t>Hmotnost celkem [t]</t>
  </si>
  <si>
    <t>J. suť [t]</t>
  </si>
  <si>
    <t>Suť Celkem [t]</t>
  </si>
  <si>
    <t>Náklady soupisu celkem</t>
  </si>
  <si>
    <t>9</t>
  </si>
  <si>
    <t>Ostatní konstrukce a práce-bourání</t>
  </si>
  <si>
    <t>ROZPOCET</t>
  </si>
  <si>
    <t>K</t>
  </si>
  <si>
    <t>966001111.1</t>
  </si>
  <si>
    <t>Odstranění sušáků na prádlo</t>
  </si>
  <si>
    <t>kus</t>
  </si>
  <si>
    <t>4</t>
  </si>
  <si>
    <t>-1768451846</t>
  </si>
  <si>
    <t>966001211</t>
  </si>
  <si>
    <t>Odstranění lavičky parkové stabilní  zabetonované (včetně stolu)</t>
  </si>
  <si>
    <t>-2047149999</t>
  </si>
  <si>
    <t>3</t>
  </si>
  <si>
    <t>966001411</t>
  </si>
  <si>
    <t>Odstranění stojanu na kola  přichyceného kotevními šrouby</t>
  </si>
  <si>
    <t>136973156</t>
  </si>
  <si>
    <t>HSV</t>
  </si>
  <si>
    <t>Práce a dodávky HSV</t>
  </si>
  <si>
    <t>Zemní práce</t>
  </si>
  <si>
    <t>113106144</t>
  </si>
  <si>
    <t>Rozebrání dlažeb komunikací pro pěší s přemístěním hmot na skládku na vzdálenost do 3 m nebo s naložením na dopravní prostředek s ložem z kameniva nebo živice a s jakoukoliv výplní spár strojně plochy jednotlivě přes 50 m2 ze zámkové dlažby</t>
  </si>
  <si>
    <t>m2</t>
  </si>
  <si>
    <t>153798486</t>
  </si>
  <si>
    <t>VV</t>
  </si>
  <si>
    <t>245+88+9</t>
  </si>
  <si>
    <t>5</t>
  </si>
  <si>
    <t>113107162</t>
  </si>
  <si>
    <t>Odstranění podkladů nebo krytů strojně plochy jednotlivě přes 50 m2 do 200 m2 s přemístěním hmot na skládku na vzdálenost do 20 m nebo s naložením na dopravní prostředek z kameniva hrubého drceného, o tl. vrstvy přes 100 do 200 mm</t>
  </si>
  <si>
    <t>1260939996</t>
  </si>
  <si>
    <t>P</t>
  </si>
  <si>
    <t>Poznámka k položce:
dle bilancí</t>
  </si>
  <si>
    <t>6</t>
  </si>
  <si>
    <t>113107182</t>
  </si>
  <si>
    <t>Odstranění podkladů nebo krytů strojně plochy jednotlivě přes 50 m2 do 200 m2 s přemístěním hmot na skládku na vzdálenost do 20 m nebo s naložením na dopravní prostředek živičných, o tl. vrstvy přes 50 do 100 mm</t>
  </si>
  <si>
    <t>-1703078694</t>
  </si>
  <si>
    <t>96+51</t>
  </si>
  <si>
    <t>7</t>
  </si>
  <si>
    <t>113107222</t>
  </si>
  <si>
    <t>Odstranění podkladů nebo krytů strojně plochy jednotlivě přes 200 m2 s přemístěním hmot na skládku na vzdálenost do 20 m nebo s naložením na dopravní prostředek z kameniva hrubého drceného, o tl. vrstvy přes 100 do 200 mm</t>
  </si>
  <si>
    <t>-1657302569</t>
  </si>
  <si>
    <t>8</t>
  </si>
  <si>
    <t>113107243</t>
  </si>
  <si>
    <t>Odstranění podkladů nebo krytů strojně plochy jednotlivě přes 200 m2 s přemístěním hmot na skládku na vzdálenost do 20 m nebo s naložením na dopravní prostředek živičných, o tl. vrstvy přes 100 do 150 mm</t>
  </si>
  <si>
    <t>-1515143033</t>
  </si>
  <si>
    <t>722+210</t>
  </si>
  <si>
    <t>113107342</t>
  </si>
  <si>
    <t>Odstranění podkladů nebo krytů strojně plochy jednotlivě do 50 m2 s přemístěním hmot na skládku na vzdálenost do 3 m nebo s naložením na dopravní prostředek živičných, o tl. vrstvy přes 50 do 100 mm</t>
  </si>
  <si>
    <t>-663265990</t>
  </si>
  <si>
    <t>19+49+8</t>
  </si>
  <si>
    <t>10</t>
  </si>
  <si>
    <t>113201112</t>
  </si>
  <si>
    <t xml:space="preserve">Vytrhání obrub s vybouráním lože, s přemístěním hmot na skládku na vzdálenost do 3 m nebo s naložením na dopravní prostředek </t>
  </si>
  <si>
    <t>m</t>
  </si>
  <si>
    <t>Poznámka k položce:
dle bilancí bouracích prací</t>
  </si>
  <si>
    <t>997</t>
  </si>
  <si>
    <t>Přesun sutě</t>
  </si>
  <si>
    <t>11</t>
  </si>
  <si>
    <t>997006551</t>
  </si>
  <si>
    <t>Hrubé urovnání suti na skládce bez zhutnění</t>
  </si>
  <si>
    <t>t</t>
  </si>
  <si>
    <t>-898765164</t>
  </si>
  <si>
    <t>12</t>
  </si>
  <si>
    <t>997221615</t>
  </si>
  <si>
    <t>Poplatek za uložení stavebního odpadu na skládce (skládkovné) z prostého betonu zatříděného do Katalogu odpadů pod kódem 17 01 01</t>
  </si>
  <si>
    <t>-908123945</t>
  </si>
  <si>
    <t>88,92+97,15</t>
  </si>
  <si>
    <t>13</t>
  </si>
  <si>
    <t>997221645</t>
  </si>
  <si>
    <t>Poplatek za uložení stavebního odpadu na skládce (skládkovné) asfaltového bez obsahu dehtu zatříděného do Katalogu odpadů pod kódem 17 03 02</t>
  </si>
  <si>
    <t>-1051749558</t>
  </si>
  <si>
    <t>32,34+294,512+16,72</t>
  </si>
  <si>
    <t>14</t>
  </si>
  <si>
    <t>997221655</t>
  </si>
  <si>
    <t>Poplatek za uložení stavebního odpadu na skládce (skládkovné) zeminy a kamení zatříděného do Katalogu odpadů pod kódem 17 05 04</t>
  </si>
  <si>
    <t>-1613456636</t>
  </si>
  <si>
    <t>40,89+147,61</t>
  </si>
  <si>
    <t>997321511</t>
  </si>
  <si>
    <t>Vodorovná doprava suti a vybouraných hmot bez naložení, s vyložením a hrubým urovnáním po suchu, na vzdálenost do 1 km</t>
  </si>
  <si>
    <t>-1280608930</t>
  </si>
  <si>
    <t>16</t>
  </si>
  <si>
    <t>997321519</t>
  </si>
  <si>
    <t>Vodorovná doprava suti a vybouraných hmot bez naložení, s vyložením a hrubým urovnáním po suchu, na vzdálenost Příplatek k cenám za každý další i započatý 1 km přes 1 km</t>
  </si>
  <si>
    <t>1534528803</t>
  </si>
  <si>
    <t>Poznámka k položce:
skládka Lišov</t>
  </si>
  <si>
    <t>720,42*13 'Přepočtené koeficientem množství</t>
  </si>
  <si>
    <t>17</t>
  </si>
  <si>
    <t>997321611</t>
  </si>
  <si>
    <t>Vodorovná doprava suti a vybouraných hmot  bez naložení, s vyložením a hrubým urovnáním nakládání nebo překládání na dopravní prostředek při vodorovné dopravě suti a vybouraných hmot</t>
  </si>
  <si>
    <t>-1066118766</t>
  </si>
  <si>
    <t>SO 101 - Stavební úprava komunikace Svobody</t>
  </si>
  <si>
    <t>2 - Zakládání</t>
  </si>
  <si>
    <t>997 - Přesun sutě</t>
  </si>
  <si>
    <t xml:space="preserve">    5 - Komunikace</t>
  </si>
  <si>
    <t xml:space="preserve">    8 - Trubní vedení</t>
  </si>
  <si>
    <t xml:space="preserve">    9 - Ostatní konstrukce a práce-bourání</t>
  </si>
  <si>
    <t xml:space="preserve">    998 - Přesun hmot</t>
  </si>
  <si>
    <t>Zakládání</t>
  </si>
  <si>
    <t>212752401</t>
  </si>
  <si>
    <t>Trativody z drenážních trubek pro liniové stavby a komunikace se zřízením štěrkového lože pod trubky a s jejich obsypem v otevřeném výkopu trubka korugovaná sendvičová PE-HD SN 8 celoperforovaná 360° DN 100</t>
  </si>
  <si>
    <t>-1091861037</t>
  </si>
  <si>
    <t>Poznámka k položce:
obsyp kamenivem frakce 32/63</t>
  </si>
  <si>
    <t>-201150844</t>
  </si>
  <si>
    <t>997221873</t>
  </si>
  <si>
    <t>Poplatek za uložení stavebního odpadu na recyklační skládce (skládkovné) zeminy a kamení zatříděného do Katalogu odpadů pod kódem 17 05 04</t>
  </si>
  <si>
    <t>1119482278</t>
  </si>
  <si>
    <t>-798424370</t>
  </si>
  <si>
    <t>-1318329579</t>
  </si>
  <si>
    <t>204,78*13 'Přepočtené koeficientem množství</t>
  </si>
  <si>
    <t>111151121</t>
  </si>
  <si>
    <t>Pokosení trávníku při souvislé ploše do 1000 m2 parkového v rovině nebo svahu do 1:5</t>
  </si>
  <si>
    <t>-584791477</t>
  </si>
  <si>
    <t>113107224</t>
  </si>
  <si>
    <t>Odstranění podkladů nebo krytů strojně plochy jednotlivě přes 200 m2 s přemístěním hmot na skládku na vzdálenost do 20 m nebo s naložením na dopravní prostředek z kameniva hrubého drceného, o tl. vrstvy přes 300 do 400 mm</t>
  </si>
  <si>
    <t>1281730285</t>
  </si>
  <si>
    <t>120001101</t>
  </si>
  <si>
    <t>Příplatek k cenám vykopávek za ztížení vykopávky  v blízkosti inženýrských sítí nebo výbušnin v horninách jakékoliv třídy</t>
  </si>
  <si>
    <t>m3</t>
  </si>
  <si>
    <t>1302989210</t>
  </si>
  <si>
    <t>121101103</t>
  </si>
  <si>
    <t>Sejmutí ornice nebo lesní půdy s vodorovným přemístěním na hromady v místě upotřebení nebo na dočasné či trvalé skládky se složením, na vzdálenost přes 100 do 250 m</t>
  </si>
  <si>
    <t>-136439213</t>
  </si>
  <si>
    <t>Poznámka k položce:
 Dle bilancí zemních prací</t>
  </si>
  <si>
    <t>13*0,25</t>
  </si>
  <si>
    <t>Součet</t>
  </si>
  <si>
    <t>122251103</t>
  </si>
  <si>
    <t>Odkopávky a prokopávky nezapažené strojně v hornině třídy těžitelnosti I skupiny 3 přes 50 do 100 m3</t>
  </si>
  <si>
    <t>-1359162490</t>
  </si>
  <si>
    <t>108*0,5 "sanace</t>
  </si>
  <si>
    <t>36*0,2 "odkopávky</t>
  </si>
  <si>
    <t>132153301</t>
  </si>
  <si>
    <t>Hloubení rýh pro drény rýhovačem ve sklonu terénu do 15° v jakémkoliv množství, s úpravou do předepsaného spádu, v suchu, mokru i ve vodě sběrné i svodné DN do 200 v horninách třídy těžitelnosti I a II, skupiny 1 až 4 hloubky do 1 m</t>
  </si>
  <si>
    <t>598037600</t>
  </si>
  <si>
    <t>162351103</t>
  </si>
  <si>
    <t>Vodorovné přemístění výkopku nebo sypaniny po suchu na obvyklém dopravním prostředku, bez naložení výkopku, avšak se složením bez rozhrnutí z horniny třídy těžitelnosti I skupiny 1 až 3 na vzdálenost přes 50 do 500 m</t>
  </si>
  <si>
    <t>201706549</t>
  </si>
  <si>
    <t>72,97*0,08/2*2 "přemístění ornice na mezideponii a zpět</t>
  </si>
  <si>
    <t>0,45*2 "přemístění dosypávky na mezideponii a zpět</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</si>
  <si>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</si>
  <si>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</si>
  <si>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-1504511622</t>
  </si>
  <si>
    <t>Poznámka k položce:
Skládka Lišov</t>
  </si>
  <si>
    <t>3,25-72,97*0,08/2+61,2+35,2*0,4*0,4-0,45 "sejmutá ornice-ornice k rozprostření +odkopávky+zemina z rýh pro drenáž-dosypávky</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</si>
  <si>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</si>
  <si>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</si>
  <si>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-1313409347</t>
  </si>
  <si>
    <t>66,713*4 'Přepočtené koeficientem množství</t>
  </si>
  <si>
    <t>167151101</t>
  </si>
  <si>
    <t>Nakládání, skládání a překládání neulehlého výkopku nebo sypaniny strojně nakládání, množství do 100 m3, z horniny třídy těžitelnosti I, skupiny 1 až 3</t>
  </si>
  <si>
    <t>-1457050416</t>
  </si>
  <si>
    <t>35,2*0,4*0,4 "rýha pro drenáž</t>
  </si>
  <si>
    <t>171111104</t>
  </si>
  <si>
    <t>Uložení sypanin do násypů ručně s rozprostřením sypaniny ve vrstvách a s hrubým urovnáním zhutněných z hornin nesoudržných sypkých</t>
  </si>
  <si>
    <t>-798423594</t>
  </si>
  <si>
    <t>Poznámka k položce:
Dle bilancí zemních prací</t>
  </si>
  <si>
    <t>4,5*0,1 "dosypávka za obrubníky</t>
  </si>
  <si>
    <t>171201201</t>
  </si>
  <si>
    <t>Uložení sypaniny na skládky</t>
  </si>
  <si>
    <t>28</t>
  </si>
  <si>
    <t>18</t>
  </si>
  <si>
    <t>171201231</t>
  </si>
  <si>
    <t>-2102697544</t>
  </si>
  <si>
    <t>66,713*1,75 'Přepočtené koeficientem množství</t>
  </si>
  <si>
    <t>19</t>
  </si>
  <si>
    <t>180405111</t>
  </si>
  <si>
    <t>Založení trávníků ve vegetačních dlaždicích nebo prefabrikátech výsevem semene v rovině nebo na svahu do 1:5</t>
  </si>
  <si>
    <t>-97654834</t>
  </si>
  <si>
    <t>20</t>
  </si>
  <si>
    <t>M</t>
  </si>
  <si>
    <t>00572410</t>
  </si>
  <si>
    <t>osivo směs travní parková</t>
  </si>
  <si>
    <t>kg</t>
  </si>
  <si>
    <t>-153068890</t>
  </si>
  <si>
    <t>72,97*0,025 'Přepočtené koeficientem množství</t>
  </si>
  <si>
    <t>181102302</t>
  </si>
  <si>
    <t>Úprava pláně v zářezech se zhutněním</t>
  </si>
  <si>
    <t>32</t>
  </si>
  <si>
    <t>72,97 "parkoviště</t>
  </si>
  <si>
    <t>(3+1+10,11+2+1+13,95+21,38+0,7+4,1+14,29+0,72+5+3,76+2,45+3,04+16,49)*0,37 "komunikace</t>
  </si>
  <si>
    <t>0,44*2*35 "rozšíření spodní vrstvy</t>
  </si>
  <si>
    <t>22</t>
  </si>
  <si>
    <t>182911131</t>
  </si>
  <si>
    <t>Vyplnění otvorů zpevňovacích prefabrikátů ornicí nebo substrátem  vrstvou tloušťky přes 100 do 150 mm pro výsadbu rostlin na svahu přes 1:2 do 1:1</t>
  </si>
  <si>
    <t>1344399499</t>
  </si>
  <si>
    <t>Komunikace</t>
  </si>
  <si>
    <t>23</t>
  </si>
  <si>
    <t>564851111</t>
  </si>
  <si>
    <t>Podklad ze štěrkodrti ŠD  s rozprostřením a zhutněním, po zhutnění tl. 150 mm</t>
  </si>
  <si>
    <t>-1132820240</t>
  </si>
  <si>
    <t>(3+1+10,11+2+1+13,95+21,38+0,7+4,1+14,29+0,72+5+3,76+2,45+3,04+16,49)*0,37*2 "komunikace*2vrstvy</t>
  </si>
  <si>
    <t>24</t>
  </si>
  <si>
    <t>564871111</t>
  </si>
  <si>
    <t>Podklad ze štěrkodrti ŠD s rozprostřením a zhutněním, po zhutnění tl. 250 mm</t>
  </si>
  <si>
    <t>38</t>
  </si>
  <si>
    <t>108*2 "sanace</t>
  </si>
  <si>
    <t>25</t>
  </si>
  <si>
    <t>564952111</t>
  </si>
  <si>
    <t>Podklad z mechanicky zpevněného kameniva MZK (minerální beton)  s rozprostřením a s hutněním, po zhutnění tl. 150 mm</t>
  </si>
  <si>
    <t>52166707</t>
  </si>
  <si>
    <t>26</t>
  </si>
  <si>
    <t>565135101</t>
  </si>
  <si>
    <t>Asfaltový beton vrstva podkladní ACP 16 (obalované kamenivo střednězrnné - OKS)  s rozprostřením a zhutněním v pruhu šířky do 1,5 m, po zhutnění tl. 50 mm</t>
  </si>
  <si>
    <t>-809397950</t>
  </si>
  <si>
    <t>(3+1+10,11+2+1+13,95+21,38+0,7+4,1+14,29+0,72+5+3,76+2,45+3,04+16,49)*0,53 "komunikace</t>
  </si>
  <si>
    <t>27</t>
  </si>
  <si>
    <t>573191111</t>
  </si>
  <si>
    <t>Postřik infiltrační kationaktivní emulzí v množství 1,00 kg/m2</t>
  </si>
  <si>
    <t>44</t>
  </si>
  <si>
    <t>(3+1+10,11+2+1+13,95+21,38+0,7+4,1+14,29+0,72+5+3,76+2,45+3,04+16,49)*0,37</t>
  </si>
  <si>
    <t>573231107</t>
  </si>
  <si>
    <t>Postřik spojovací PS bez posypu kamenivem ze silniční emulze, v množství 0,40 kg/m2</t>
  </si>
  <si>
    <t>1149806700</t>
  </si>
  <si>
    <t>(3+1+10,11+2+1+13,95+21,38+0,7+4,1+14,29+0,72+5+3,76+2,45+3,04+16,49)*0,86"komunikace</t>
  </si>
  <si>
    <t>29</t>
  </si>
  <si>
    <t>577134111</t>
  </si>
  <si>
    <t>Asfaltový beton vrstva obrusná ACO 11 (ABS)  s rozprostřením a se zhutněním z nemodifikovaného asfaltu v pruhu šířky do 3 m tř. I, po zhutnění tl. 40 mm</t>
  </si>
  <si>
    <t>-1676361897</t>
  </si>
  <si>
    <t xml:space="preserve">(3+1+10,11+2+1+13,95+21,38+0,7+4,1+14,29+0,72+5+3,76+2,45+3,04+16,49)*1,11"komunikace </t>
  </si>
  <si>
    <t>30</t>
  </si>
  <si>
    <t>577155112</t>
  </si>
  <si>
    <t>Asfaltový beton vrstva ložní ACL 16 (ABH)  s rozprostřením a zhutněním z nemodifikovaného asfaltu v pruhu šířky do 3 m, po zhutnění tl. 60 mm</t>
  </si>
  <si>
    <t>199000597</t>
  </si>
  <si>
    <t>31</t>
  </si>
  <si>
    <t>596412211</t>
  </si>
  <si>
    <t>Kladení dlažby z betonových vegetačních dlaždic pozemních komunikací  s ložem z kameniva těženého nebo drceného tl. do 50 mm, s vyplněním spár a vegetačních otvorů, s hutněním vibrováním tl. 80 mm, pro plochy přes 50 do 100 m2</t>
  </si>
  <si>
    <t>-1008283975</t>
  </si>
  <si>
    <t>59246016</t>
  </si>
  <si>
    <t>dlažba plošná betonová vegetační 600x400x80mm</t>
  </si>
  <si>
    <t>-579700776</t>
  </si>
  <si>
    <t>72,97*1,05 'Přepočtené koeficientem množství</t>
  </si>
  <si>
    <t>33</t>
  </si>
  <si>
    <t>599141111</t>
  </si>
  <si>
    <t>Vyplnění spár mezi silničními dílci jakékoliv tloušťky živičnou zálivkou</t>
  </si>
  <si>
    <t>60</t>
  </si>
  <si>
    <t>3+1+10,11+2+1+13,95+21,38+0,7+4,1+14,29+0,72+5+3,76+2,45+3,04+16,49+8 "napojení  kcí"</t>
  </si>
  <si>
    <t>Trubní vedení</t>
  </si>
  <si>
    <t>34</t>
  </si>
  <si>
    <t>452112111</t>
  </si>
  <si>
    <t>Osazení betonových dílců prstenců nebo rámů pod poklopy a mříže, výšky do 100 mm</t>
  </si>
  <si>
    <t>-1645041710</t>
  </si>
  <si>
    <t>35</t>
  </si>
  <si>
    <t>592238640</t>
  </si>
  <si>
    <t>prstenec betonový pro uliční vpusť vyrovnávací 39 x 6 x 13 cm</t>
  </si>
  <si>
    <t>-613543396</t>
  </si>
  <si>
    <t>36</t>
  </si>
  <si>
    <t>895941111</t>
  </si>
  <si>
    <t>Zřízení vpusti kanalizační uliční z betonových dílců typ UV-50 normální</t>
  </si>
  <si>
    <t>1315870629</t>
  </si>
  <si>
    <t>37</t>
  </si>
  <si>
    <t>592238520.R</t>
  </si>
  <si>
    <t>prefabrikáty pro uliční vpusti dílce betonové pro uliční vpusti dno s kalovou prohlubní TBV-Q 450/450       45 x 45 x 5</t>
  </si>
  <si>
    <t>1830813884</t>
  </si>
  <si>
    <t>592238540.1</t>
  </si>
  <si>
    <t>Betonová skruž uliční vpusti se sifonem pro plast DN 150, světlost 450/ výška 645/tl.stěny 50</t>
  </si>
  <si>
    <t>437903997</t>
  </si>
  <si>
    <t>39</t>
  </si>
  <si>
    <t>592238580</t>
  </si>
  <si>
    <t>skruž betonová pro uliční vpusť horní 45 x 57 x 5 cm</t>
  </si>
  <si>
    <t>-191950669</t>
  </si>
  <si>
    <t>40</t>
  </si>
  <si>
    <t>59223857</t>
  </si>
  <si>
    <t>skruž pro uliční vpusť horní betonová 450x295x50mm</t>
  </si>
  <si>
    <t>361716196</t>
  </si>
  <si>
    <t>Poznámka k položce:
UV1, UV2</t>
  </si>
  <si>
    <t>41</t>
  </si>
  <si>
    <t>899202111</t>
  </si>
  <si>
    <t>Osazení mříží litinových včetně rámů a košů na bahno hmotnosti jednotlivě přes 50 do 100 kg</t>
  </si>
  <si>
    <t>1370783209</t>
  </si>
  <si>
    <t>42</t>
  </si>
  <si>
    <t>552423200</t>
  </si>
  <si>
    <t>mříž čtvercová D 400-, plochá 500x500mm</t>
  </si>
  <si>
    <t>1699014012</t>
  </si>
  <si>
    <t>Poznámka k položce:
s pantem</t>
  </si>
  <si>
    <t>43</t>
  </si>
  <si>
    <t>592238760</t>
  </si>
  <si>
    <t>rám zabetonovaný pro uliční vpusti 500/500 mm</t>
  </si>
  <si>
    <t>1486083270</t>
  </si>
  <si>
    <t>286618160</t>
  </si>
  <si>
    <t>revizní šachty a dvorní vpusti systém - kanalizační šachty revizní šachty  D 315 koš kalový pro silniční vpusť 315 mm</t>
  </si>
  <si>
    <t>63236850</t>
  </si>
  <si>
    <t>45</t>
  </si>
  <si>
    <t>899231112.1</t>
  </si>
  <si>
    <t>Napojení nových vpustí na stávající nebo novou kanalizaci včetně nových doplňkových potrubí</t>
  </si>
  <si>
    <t>986140052</t>
  </si>
  <si>
    <t>46</t>
  </si>
  <si>
    <t>899231112.1.</t>
  </si>
  <si>
    <t>Odstranění stávajících vpustí, s vhodným řešením napojení kanalizace a zasypáním včetně odvozu na skládku a skládkovného</t>
  </si>
  <si>
    <t>-486132498</t>
  </si>
  <si>
    <t>47</t>
  </si>
  <si>
    <t>899231112.2</t>
  </si>
  <si>
    <t>Úprava studniční šachty dle PD</t>
  </si>
  <si>
    <t>877767513</t>
  </si>
  <si>
    <t>48</t>
  </si>
  <si>
    <t>899231112.3</t>
  </si>
  <si>
    <t>Výšková úprava šachet a vpustí</t>
  </si>
  <si>
    <t>kpl</t>
  </si>
  <si>
    <t>-1610782686</t>
  </si>
  <si>
    <t>49</t>
  </si>
  <si>
    <t>914111111</t>
  </si>
  <si>
    <t>Montáž svislé dopravní značky základní velikosti do 1 m2 objímkami na sloupky nebo konzoly</t>
  </si>
  <si>
    <t>64</t>
  </si>
  <si>
    <t>1 "IP11c</t>
  </si>
  <si>
    <t>1 "P2</t>
  </si>
  <si>
    <t>50</t>
  </si>
  <si>
    <t>40445625</t>
  </si>
  <si>
    <t>informativní značky provozní IP8, IP9, IP11-IP13 500x700mm</t>
  </si>
  <si>
    <t>1845770559</t>
  </si>
  <si>
    <t>Poznámka k položce:
1 x IP11c</t>
  </si>
  <si>
    <t>51</t>
  </si>
  <si>
    <t>40445611</t>
  </si>
  <si>
    <t>značky upravující přednost P2, P3, P8 500mm</t>
  </si>
  <si>
    <t>-1239583905</t>
  </si>
  <si>
    <t>Poznámka k položce:
1 x P2</t>
  </si>
  <si>
    <t>52</t>
  </si>
  <si>
    <t>914511112</t>
  </si>
  <si>
    <t>Montáž sloupku dopravních značek délky do 3,5 m do hliníkové patky</t>
  </si>
  <si>
    <t>76</t>
  </si>
  <si>
    <t>53</t>
  </si>
  <si>
    <t>404452300</t>
  </si>
  <si>
    <t>sloupek Zn 70 - 350</t>
  </si>
  <si>
    <t>78</t>
  </si>
  <si>
    <t>54</t>
  </si>
  <si>
    <t>915121122</t>
  </si>
  <si>
    <t>Vodorovné dopravní značení stříkané barvou  vodící čára bílá šířky 250 mm přerušovaná retroreflexní</t>
  </si>
  <si>
    <t>-1893126071</t>
  </si>
  <si>
    <t>6,5*2 "V7b</t>
  </si>
  <si>
    <t>55</t>
  </si>
  <si>
    <t>915131112</t>
  </si>
  <si>
    <t>Vodorovné dopravní značení stříkané barvou  přechody pro chodce, šipky, symboly bílé retroreflexní</t>
  </si>
  <si>
    <t>988633684</t>
  </si>
  <si>
    <t>6*4*0,5 "V7a</t>
  </si>
  <si>
    <t>56</t>
  </si>
  <si>
    <t>915611111</t>
  </si>
  <si>
    <t>Předznačení pro vodorovné značení  stříkané barvou nebo prováděné z nátěrových hmot liniové dělicí čáry, vodicí proužky</t>
  </si>
  <si>
    <t>-1340575349</t>
  </si>
  <si>
    <t>57</t>
  </si>
  <si>
    <t>915621111</t>
  </si>
  <si>
    <t>Předznačení pro vodorovné značení  stříkané barvou nebo prováděné z nátěrových hmot plošné šipky, symboly, nápisy</t>
  </si>
  <si>
    <t>514871328</t>
  </si>
  <si>
    <t>58</t>
  </si>
  <si>
    <t>916131213.R</t>
  </si>
  <si>
    <t>Osazení silničního obrubníku betonového se zřízením lože, s vyplněním a zatřením spár cementovou maltou stojatého s boční opěrou z betonu prostého tř. C 30/37, do lože z betonu prostého téže značky</t>
  </si>
  <si>
    <t>80</t>
  </si>
  <si>
    <t>3,53+15,14+9,33+10,11+2+1,5+13,72+21,04+1,65+1,77+3,15+7,1+0,72+2,76+0,55+16,49</t>
  </si>
  <si>
    <t>Mezisoučet "silniční obrubník</t>
  </si>
  <si>
    <t>0,88</t>
  </si>
  <si>
    <t>Mezisoučet "vnější R 2,0</t>
  </si>
  <si>
    <t>2*1,57</t>
  </si>
  <si>
    <t>Mezisoučet "R1,0 vnější</t>
  </si>
  <si>
    <t>Mezisoučet "přechodový obrubník</t>
  </si>
  <si>
    <t>2,1+1+3+1,31+3+3+2,45+1,5</t>
  </si>
  <si>
    <t>Mezisoučet "snížený obrubník</t>
  </si>
  <si>
    <t>59</t>
  </si>
  <si>
    <t>592174650</t>
  </si>
  <si>
    <t>obrubníky betonové a železobetonové obrubník silniční 100 x 15 x 25 cm</t>
  </si>
  <si>
    <t>82</t>
  </si>
  <si>
    <t>Poznámka k položce:
prořez 5%</t>
  </si>
  <si>
    <t>592174690</t>
  </si>
  <si>
    <t>obrubník betonový silniční přechodový L + P vibrolisovaný 100x15x15-25 cm</t>
  </si>
  <si>
    <t>88</t>
  </si>
  <si>
    <t>61</t>
  </si>
  <si>
    <t>592174950</t>
  </si>
  <si>
    <t>obrubník betonový silniční nájezdový 100x15x15 cm</t>
  </si>
  <si>
    <t>90</t>
  </si>
  <si>
    <t>62</t>
  </si>
  <si>
    <t>59217035</t>
  </si>
  <si>
    <t>obrubník betonový obloukový vnější 780x150x250mm, R1,0</t>
  </si>
  <si>
    <t>-1161614024</t>
  </si>
  <si>
    <t>3,14*1,05 'Přepočtené koeficientem množství</t>
  </si>
  <si>
    <t>63</t>
  </si>
  <si>
    <t>BET.M25R21</t>
  </si>
  <si>
    <t>OBRUBA POLOMĚR 2,VNĚJŠÍ/25CM PŘÍRODNÍ</t>
  </si>
  <si>
    <t>608155127</t>
  </si>
  <si>
    <t>916231213</t>
  </si>
  <si>
    <t>Osazení chodníkového obrubníku betonového se zřízením lože, s vyplněním a zatřením spár cementovou maltou stojatého s boční opěrou z betonu prostého, do lože z betonu prostého</t>
  </si>
  <si>
    <t>1051683504</t>
  </si>
  <si>
    <t>13,95+21,38</t>
  </si>
  <si>
    <t>65</t>
  </si>
  <si>
    <t>59217017</t>
  </si>
  <si>
    <t>obrubník betonový chodníkový 1000x100x250mm</t>
  </si>
  <si>
    <t>242960980</t>
  </si>
  <si>
    <t>Poznámka k položce:
5% prořez</t>
  </si>
  <si>
    <t>35,33*1,05 'Přepočtené koeficientem množství</t>
  </si>
  <si>
    <t>66</t>
  </si>
  <si>
    <t>919726122</t>
  </si>
  <si>
    <t>Geotextilie netkaná pro ochranu, separaci nebo filtraci měrná hmotnost přes 200 do 300 g/m2</t>
  </si>
  <si>
    <t>-826077397</t>
  </si>
  <si>
    <t>35,2*0,4*4</t>
  </si>
  <si>
    <t>67</t>
  </si>
  <si>
    <t>919735113</t>
  </si>
  <si>
    <t>Řezání stávajícího živičného krytu nebo podkladu hloubky přes 100 do 150 mm</t>
  </si>
  <si>
    <t>112</t>
  </si>
  <si>
    <t>68</t>
  </si>
  <si>
    <t>938908421</t>
  </si>
  <si>
    <t>Čištění vozovek vodním paprskem pod tlakem 2500 barů (např. Peel Jet) živičného, betonového nebo dlážděného</t>
  </si>
  <si>
    <t>-1721125135</t>
  </si>
  <si>
    <t>Poznámka k položce:
u VDZ</t>
  </si>
  <si>
    <t>60+60</t>
  </si>
  <si>
    <t>998</t>
  </si>
  <si>
    <t>Přesun hmot</t>
  </si>
  <si>
    <t>69</t>
  </si>
  <si>
    <t>998223011</t>
  </si>
  <si>
    <t>Přesun hmot pro pozemní komunikace s krytem dlážděným  dopravní vzdálenost do 200 m jakékoliv délky objektu</t>
  </si>
  <si>
    <t>-900783449</t>
  </si>
  <si>
    <t>SO 102 - Chodníky v ulici Svobody</t>
  </si>
  <si>
    <t>1 - Zemní práce</t>
  </si>
  <si>
    <t>5 - Komunikace</t>
  </si>
  <si>
    <t>998 - Přesun hmot</t>
  </si>
  <si>
    <t>-1906646248</t>
  </si>
  <si>
    <t>113107223</t>
  </si>
  <si>
    <t>Odstranění podkladů nebo krytů strojně plochy jednotlivě přes 200 m2 s přemístěním hmot na skládku na vzdálenost do 20 m nebo s naložením na dopravní prostředek z kameniva hrubého drceného, o tl. vrstvy přes 200 do 300 mm</t>
  </si>
  <si>
    <t>-1135127772</t>
  </si>
  <si>
    <t>-1864619383</t>
  </si>
  <si>
    <t>-931575052</t>
  </si>
  <si>
    <t>101,22*0,25</t>
  </si>
  <si>
    <t>122251104</t>
  </si>
  <si>
    <t>Odkopávky a prokopávky nezapažené strojně v hornině třídy těžitelnosti I skupiny 3 přes 100 do 500 m3</t>
  </si>
  <si>
    <t>-1690100876</t>
  </si>
  <si>
    <t>415,8*0,3 "sanace</t>
  </si>
  <si>
    <t>50,9 "odkopávky</t>
  </si>
  <si>
    <t>-447020387</t>
  </si>
  <si>
    <t>-372464146</t>
  </si>
  <si>
    <t>13,33*2 "přemístění dosypávky na mezideponii a zpět</t>
  </si>
  <si>
    <t>1381961557</t>
  </si>
  <si>
    <t>25,305+175,64+71,7*0,4*0,4-13,33 "sejmutá ornice +odkopávky+zemina z rýh pro drenáž-dosypávky</t>
  </si>
  <si>
    <t>2117028343</t>
  </si>
  <si>
    <t>199,087*4 'Přepočtené koeficientem množství</t>
  </si>
  <si>
    <t>-1729767431</t>
  </si>
  <si>
    <t>71,7*0,4*0,4 "rýha pro drenáž</t>
  </si>
  <si>
    <t>-1717763417</t>
  </si>
  <si>
    <t>13,33 "dosypávka za obrubníky</t>
  </si>
  <si>
    <t>883289036</t>
  </si>
  <si>
    <t>-1365278263</t>
  </si>
  <si>
    <t>199,087*1,75 'Přepočtené koeficientem množství</t>
  </si>
  <si>
    <t>-300855324</t>
  </si>
  <si>
    <t>98,56+206,49+67,23+16,41 "chodník běžná dlažba</t>
  </si>
  <si>
    <t>15,64+19,45 "chodník slepecká dlažba</t>
  </si>
  <si>
    <t>0,38*(35+65+5+31) "rozšíření spodní vrstvy</t>
  </si>
  <si>
    <t>-815230754</t>
  </si>
  <si>
    <t>777069126</t>
  </si>
  <si>
    <t>564871116</t>
  </si>
  <si>
    <t>Podklad ze štěrkodrti ŠD  s rozprostřením a zhutněním, po zhutnění tl. 300 mm</t>
  </si>
  <si>
    <t>-605515733</t>
  </si>
  <si>
    <t>415,8 "sanace</t>
  </si>
  <si>
    <t>596211223</t>
  </si>
  <si>
    <t>Kladení dlažby z betonových zámkových dlaždic komunikací pro pěší s ložem z kameniva těženého nebo drceného tl. do 40 mm, s vyplněním spár s dvojitým hutněním, vibrováním a se smetením přebytečného materiálu na krajnici tl. 80 mm skupiny B, pro plochy přes 300 m2</t>
  </si>
  <si>
    <t>1281676210</t>
  </si>
  <si>
    <t>59245213</t>
  </si>
  <si>
    <t>dlažba zámková tvaru I 196x161x80mm přírodní</t>
  </si>
  <si>
    <t>-291462927</t>
  </si>
  <si>
    <t>388,69*1,03 'Přepočtené koeficientem množství</t>
  </si>
  <si>
    <t>59245226</t>
  </si>
  <si>
    <t>dlažba tvar obdélník betonová pro nevidomé 200x100x80mm barevná</t>
  </si>
  <si>
    <t>2098695317</t>
  </si>
  <si>
    <t>35,09*1,05 'Přepočtené koeficientem množství</t>
  </si>
  <si>
    <t>596211224</t>
  </si>
  <si>
    <t>Kladení dlažby z betonových zámkových dlaždic komunikací pro pěší s ložem z kameniva těženého nebo drceného tl. do 40 mm, s vyplněním spár s dvojitým hutněním, vibrováním a se smetením přebytečného materiálu na krajnici tl. 80 mm skupiny B, pro plochy Příplatek k cenám za dlažbu z prvků dvou barev</t>
  </si>
  <si>
    <t>445969276</t>
  </si>
  <si>
    <t>-1128813874</t>
  </si>
  <si>
    <t>-1234087548</t>
  </si>
  <si>
    <t>133647350</t>
  </si>
  <si>
    <t>2 "IP6</t>
  </si>
  <si>
    <t>40445621</t>
  </si>
  <si>
    <t>informativní značky provozní IP1-IP3, IP4b-IP7, IP10a, b 500x500mm</t>
  </si>
  <si>
    <t>-983664472</t>
  </si>
  <si>
    <t>Poznámka k položce:
2 x IP6</t>
  </si>
  <si>
    <t>210995331</t>
  </si>
  <si>
    <t>279317975</t>
  </si>
  <si>
    <t>-908090444</t>
  </si>
  <si>
    <t>21,12+5,43+7,43+21,5+5,43+8,1+2,38+1+1,91+9,76+2,86+9,6+16,89+25,27+2,92+1+1,65+2,8+13,98+2,31+2,28+3,59</t>
  </si>
  <si>
    <t>-555712617</t>
  </si>
  <si>
    <t>169,21*1,05 'Přepočtené koeficientem množství</t>
  </si>
  <si>
    <t>904593899</t>
  </si>
  <si>
    <t>71,7*0,4*4</t>
  </si>
  <si>
    <t>-1077961780</t>
  </si>
  <si>
    <t>1608874419</t>
  </si>
  <si>
    <t>-558361866</t>
  </si>
  <si>
    <t>-1278510038</t>
  </si>
  <si>
    <t>102,52*13 'Přepočtené koeficientem množství</t>
  </si>
  <si>
    <t>1871852692</t>
  </si>
  <si>
    <t>SO 103 - Parkoviště</t>
  </si>
  <si>
    <t xml:space="preserve">    3 - Svislé a kompletní konstrukce</t>
  </si>
  <si>
    <t>58,82*13 'Přepočtené koeficientem množství</t>
  </si>
  <si>
    <t>111151221</t>
  </si>
  <si>
    <t>Pokosení trávníku při souvislé ploše přes 1000 do 10000 m2 parkového v rovině nebo svahu do 1:5</t>
  </si>
  <si>
    <t>571798440</t>
  </si>
  <si>
    <t>113107164</t>
  </si>
  <si>
    <t>Odstranění podkladů nebo krytů strojně plochy jednotlivě přes 50 m2 do 200 m2 s přemístěním hmot na skládku na vzdálenost do 20 m nebo s naložením na dopravní prostředek z kameniva hrubého drceného, o tl. vrstvy přes 300 do 400 mm</t>
  </si>
  <si>
    <t>-397414396</t>
  </si>
  <si>
    <t>1607,71*0,25</t>
  </si>
  <si>
    <t>122251105</t>
  </si>
  <si>
    <t>Odkopávky a prokopávky nezapažené strojně v hornině třídy těžitelnosti I skupiny 3 přes 500 do 1 000 m3</t>
  </si>
  <si>
    <t>-58994413</t>
  </si>
  <si>
    <t>1083,6*0,5 "sanace</t>
  </si>
  <si>
    <t>142,29 "odkopávky</t>
  </si>
  <si>
    <t>(454,43-(4,35*10+4,42+4,76+8*4,35+4*4,35+9*4,35+4,35*4)*0,1)*0,08/2*2 "přemístění ornice na mezideponii a zpět</t>
  </si>
  <si>
    <t>60,89*2 "přemístění dosypávky na mezideponii a zpět</t>
  </si>
  <si>
    <t>96,04+10,22-8,75 "zemina pro SO 801</t>
  </si>
  <si>
    <t>401,928-(454,43-16,143)*0,08/2+684,09+94*0,4*0,4-60,89</t>
  </si>
  <si>
    <t>"sejmutá ornice-ornice k rozprostření +odkopávky+zemina z rýh pro drenáž-dosypávky</t>
  </si>
  <si>
    <t>-(96,04+10,22-8,75) "zemina pro SO 801</t>
  </si>
  <si>
    <t>925,127*4 'Přepočtené koeficientem množství</t>
  </si>
  <si>
    <t>167151111</t>
  </si>
  <si>
    <t>Nakládání, skládání a překládání neulehlého výkopku nebo sypaniny strojně nakládání, množství přes 100 m3, z hornin třídy těžitelnosti I, skupiny 1 až 3</t>
  </si>
  <si>
    <t>1494095887</t>
  </si>
  <si>
    <t>94*0,4*0,4 "rýha pro drenáž</t>
  </si>
  <si>
    <t>60,89 "dosypávka za obrubníky</t>
  </si>
  <si>
    <t>925,127*1,75 'Přepočtené koeficientem množství</t>
  </si>
  <si>
    <t xml:space="preserve">(454,43-(4,35*10+4,42+4,76+8*4,35+4*4,35+9*4,35+4,35*4)*0,1) </t>
  </si>
  <si>
    <t>438,287*0,025 'Přepočtené koeficientem množství</t>
  </si>
  <si>
    <t>40,69-2*4,35*0,1 "parkovací stání-betonová dlažba</t>
  </si>
  <si>
    <t>(454,43-(4,35*10+4,42+4,76+8*4,35+4*4,35+9*4,35+4,35*4)*0,1) "parkovací stání-vegetační dlažba</t>
  </si>
  <si>
    <t>(4,35*10+4,42+4,76+8*4,35+4*4,35+9*4,35+4,35*4)*0,1 "parkovací stání-betonová červená dlažba</t>
  </si>
  <si>
    <t>556,38 "vozovka</t>
  </si>
  <si>
    <t>0,51*2*93,4 "rozšíření vrstvy</t>
  </si>
  <si>
    <t>Svislé a kompletní konstrukce</t>
  </si>
  <si>
    <t>382413118</t>
  </si>
  <si>
    <t>Osazení plastové jímky z polypropylenu PP na obetonování objemu 12000 l</t>
  </si>
  <si>
    <t>-1819290733</t>
  </si>
  <si>
    <t>56230022</t>
  </si>
  <si>
    <t>jímka plastová na obetonování 3x2x2m objem 12m3</t>
  </si>
  <si>
    <t>-1582050155</t>
  </si>
  <si>
    <t>Poznámka k položce:
jímka podélné drenáže</t>
  </si>
  <si>
    <t>556,38*2 "vozovka*2 vrstvy</t>
  </si>
  <si>
    <t>1083,6*2 "sanace</t>
  </si>
  <si>
    <t>565155121</t>
  </si>
  <si>
    <t>Asfaltový beton vrstva podkladní ACP 16 (obalované kamenivo střednězrnné - OKS)  s rozprostřením a zhutněním v pruhu šířky přes 3 m, po zhutnění tl. 70 mm</t>
  </si>
  <si>
    <t>-1114971855</t>
  </si>
  <si>
    <t>577134121</t>
  </si>
  <si>
    <t>Asfaltový beton vrstva obrusná ACO 11 (ABS)  s rozprostřením a se zhutněním z nemodifikovaného asfaltu v pruhu šířky přes 3 m tř. I, po zhutnění tl. 40 mm</t>
  </si>
  <si>
    <t>-832075531</t>
  </si>
  <si>
    <t>596212211</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</si>
  <si>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50 do 100 m2</t>
  </si>
  <si>
    <t>-1498574452</t>
  </si>
  <si>
    <t>59245020</t>
  </si>
  <si>
    <t>dlažba tvar obdélník betonová 200x100x80mm přírodní</t>
  </si>
  <si>
    <t>-1819435368</t>
  </si>
  <si>
    <t>39,82*1,05 'Přepočtené koeficientem množství</t>
  </si>
  <si>
    <t>59245005</t>
  </si>
  <si>
    <t>dlažba tvar obdélník betonová 200x100x80mm barevná</t>
  </si>
  <si>
    <t>281117355</t>
  </si>
  <si>
    <t>16,143*1,05 'Přepočtené koeficientem množství</t>
  </si>
  <si>
    <t>596212214</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</si>
  <si>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Příplatek k cenám za dlažbu z prvků dvou barev</t>
  </si>
  <si>
    <t>-2119664850</t>
  </si>
  <si>
    <t>596412213</t>
  </si>
  <si>
    <t>Kladení dlažby z betonových vegetačních dlaždic pozemních komunikací  s ložem z kameniva těženého nebo drceného tl. do 50 mm, s vyplněním spár a vegetačních otvorů, s hutněním vibrováním tl. 80 mm, pro plochy přes 300 m2</t>
  </si>
  <si>
    <t>1091591007</t>
  </si>
  <si>
    <t>438,287*1,03 'Přepočtené koeficientem množství</t>
  </si>
  <si>
    <t>18 "napojení  kcí"</t>
  </si>
  <si>
    <t>899620141</t>
  </si>
  <si>
    <t>Obetonování plastových šachet z polypropylenu betonem prostým v otevřeném výkopu, beton tř. C 20/25</t>
  </si>
  <si>
    <t>-1830283980</t>
  </si>
  <si>
    <t>1 "IP11a</t>
  </si>
  <si>
    <t>1 "IP10a</t>
  </si>
  <si>
    <t>1 "IP12+symbol O1</t>
  </si>
  <si>
    <t>1 "P4</t>
  </si>
  <si>
    <t>2 "IP12+symbol O1+E1</t>
  </si>
  <si>
    <t>Poznámka k položce:
1 x IP11a
2 x IP12+symbol O1</t>
  </si>
  <si>
    <t>1928321792</t>
  </si>
  <si>
    <t>Poznámka k položce:
1 x IP10a</t>
  </si>
  <si>
    <t>40445609</t>
  </si>
  <si>
    <t>značky upravující přednost P1, P4 900mm</t>
  </si>
  <si>
    <t>-275731524</t>
  </si>
  <si>
    <t>Poznámka k položce:
1 x P4</t>
  </si>
  <si>
    <t>40445647</t>
  </si>
  <si>
    <t>dodatkové tabulky E1, E2a,b , E6, E9, E10 E12c, E17 500x500mm</t>
  </si>
  <si>
    <t>1275889069</t>
  </si>
  <si>
    <t>Poznámka k položce:
1 x E1</t>
  </si>
  <si>
    <t>915111112</t>
  </si>
  <si>
    <t>Vodorovné dopravní značení stříkané barvou  dělící čára šířky 125 mm souvislá bílá retroreflexní</t>
  </si>
  <si>
    <t>54497384</t>
  </si>
  <si>
    <t>4,5*2 "V10e</t>
  </si>
  <si>
    <t>7,67+6 "V7b</t>
  </si>
  <si>
    <t>0,5*3 "V10f</t>
  </si>
  <si>
    <t>13,67+9</t>
  </si>
  <si>
    <t>3*0,5 "V10f</t>
  </si>
  <si>
    <t>5,2+5,31+2,41+3,45+5,25+20,25+3,5+2,02+3,5+5,25+3,5+4,86+33+3,5+6+3,5+21,35-6,55-2+2,65+4,89+0,5+3,5+2,75+5,25+3,52+5,54+4,2+3,5+5,5+3,5+11,78+3,5</t>
  </si>
  <si>
    <t>10,43+3,5-1+4,42</t>
  </si>
  <si>
    <t>8*1,57+1,59+1,63*2+1,39+0,92+1,53</t>
  </si>
  <si>
    <t>3,22+6,55+3,5+4</t>
  </si>
  <si>
    <t>21,25*1,05 'Přepočtené koeficientem množství</t>
  </si>
  <si>
    <t>4,63+22,8+3,97+2,89+1,3+6,47+26,89+22+4,78+5,65+1+6,45</t>
  </si>
  <si>
    <t>108,83*1,05 'Přepočtené koeficientem množství</t>
  </si>
  <si>
    <t>94*0,4*4</t>
  </si>
  <si>
    <t>SO 104 - Chodníky v parku</t>
  </si>
  <si>
    <t>-1986330871</t>
  </si>
  <si>
    <t>2216,22*0,25</t>
  </si>
  <si>
    <t>1080,31*0,3 "sanace</t>
  </si>
  <si>
    <t>43,97 "odkopávky</t>
  </si>
  <si>
    <t>46,7*2+124,48*2 "přemístění dosypávky na mezideponii a zpět+násypu na mezideponii a zpět</t>
  </si>
  <si>
    <t>539,57-13,83 "ornice pro sadové úpravy-přemístění na mezideponii</t>
  </si>
  <si>
    <t>222,48-29,09 "zemina pro sadové úpravy - přemístění na mezideponii</t>
  </si>
  <si>
    <t>554,055+368,063+93*0,4*0,4-46,7-124,48 "sejmutá ornice +odkopávky+zemina z rýh pro drenáž-dosypávky</t>
  </si>
  <si>
    <t>-539,57+13,83 "ornice pro sadové úpravy-přemístění na mezideponii</t>
  </si>
  <si>
    <t>-222,48+29,09 "zemina pro sadové úpravy - přemístění na mezideponii</t>
  </si>
  <si>
    <t>46,688*4 'Přepočtené koeficientem množství</t>
  </si>
  <si>
    <t>-89328311</t>
  </si>
  <si>
    <t>93*0,4*0,4 "rýha pro drenáž</t>
  </si>
  <si>
    <t>46,7 "dosypávka za obrubníky</t>
  </si>
  <si>
    <t>171151111</t>
  </si>
  <si>
    <t>Uložení sypanin do násypů strojně s rozprostřením sypaniny ve vrstvách a s hrubým urovnáním zhutněných z hornin nesoudržných sypkých</t>
  </si>
  <si>
    <t>-1066312962</t>
  </si>
  <si>
    <t>124,48 "násyp</t>
  </si>
  <si>
    <t>46,688*1,75 'Přepočtené koeficientem množství</t>
  </si>
  <si>
    <t>631,65+12,93 "chodník běžná dlažba</t>
  </si>
  <si>
    <t>11,87 "chodník slepecká dlažba</t>
  </si>
  <si>
    <t>85,93 "kamenné odseky</t>
  </si>
  <si>
    <t>221,28+5*1,85 "mlatový chodník</t>
  </si>
  <si>
    <t>(8,17+4)*0,87 "komunikace</t>
  </si>
  <si>
    <t>0,16*2*450 "rozšíření spodní vrstvy</t>
  </si>
  <si>
    <t>564201111.R</t>
  </si>
  <si>
    <t>Podklad nebo podsyp z lomové prosívky  s rozprostřením, vlhčením a zhutněním, po zhutnění tl. 20 mm</t>
  </si>
  <si>
    <t>1362575268</t>
  </si>
  <si>
    <t>622716266</t>
  </si>
  <si>
    <t>(221,28+5*1,85)*2 "mlatový chodník*2 vrstvy</t>
  </si>
  <si>
    <t>(8,17+4)*(0,87+0,76) "komunikace*2vrstvy</t>
  </si>
  <si>
    <t>0,16*2*220 "rozšíření spodní vrstvy</t>
  </si>
  <si>
    <t>564861111</t>
  </si>
  <si>
    <t>Podklad ze štěrkodrti ŠD  s rozprostřením a zhutněním, po zhutnění tl. 200 mm</t>
  </si>
  <si>
    <t>1034955776</t>
  </si>
  <si>
    <t>0,16*2*230 "rozšíření spodní vrstvy</t>
  </si>
  <si>
    <t>1080,31 "sanace</t>
  </si>
  <si>
    <t>565155101</t>
  </si>
  <si>
    <t>Asfaltový beton vrstva podkladní ACP 16 (obalované kamenivo střednězrnné - OKS)  s rozprostřením a zhutněním v pruhu šířky do 1,5 m, po zhutnění tl. 70 mm</t>
  </si>
  <si>
    <t>1487959603</t>
  </si>
  <si>
    <t>(8,17+4)*0,47 "komunikace</t>
  </si>
  <si>
    <t>748378244</t>
  </si>
  <si>
    <t>(8,17+4)*0,76 "komunikace</t>
  </si>
  <si>
    <t>1913418747</t>
  </si>
  <si>
    <t>(8,17+4)*0,79 "komunikace</t>
  </si>
  <si>
    <t>1582508338</t>
  </si>
  <si>
    <t>(8,17+4)*1 "komunikace</t>
  </si>
  <si>
    <t>-1368834732</t>
  </si>
  <si>
    <t>591211111</t>
  </si>
  <si>
    <t>Kladení dlažby z kostek  s provedením lože do tl. 50 mm, s vyplněním spár, s dvojím beraněním a se smetením přebytečného materiálu na krajnici drobných z kamene, do lože z kameniva těženého</t>
  </si>
  <si>
    <t>1154239264</t>
  </si>
  <si>
    <t>58381007</t>
  </si>
  <si>
    <t>kostka dlažební žula drobná 8/10</t>
  </si>
  <si>
    <t>-1476027744</t>
  </si>
  <si>
    <t>Poznámka k položce:
žulové odseky</t>
  </si>
  <si>
    <t>85,93*1,02 'Přepočtené koeficientem množství</t>
  </si>
  <si>
    <t>644,58*1,03 'Přepočtené koeficientem množství</t>
  </si>
  <si>
    <t>11,87*1,05 'Přepočtené koeficientem množství</t>
  </si>
  <si>
    <t>-995861951</t>
  </si>
  <si>
    <t>6,17</t>
  </si>
  <si>
    <t>4+1</t>
  </si>
  <si>
    <t>-475961401</t>
  </si>
  <si>
    <t>1651586876</t>
  </si>
  <si>
    <t>-481912418</t>
  </si>
  <si>
    <t>11,36+1,61+2,85+23,31+3+2,06-0,77</t>
  </si>
  <si>
    <t>17,56+21,86+24,55+1,05+4,29+3,83+1,78+2,65+18,04+2+3+1,25+1+19,95+19,72+1,3+1,11+1,47+9,76+19,66+1,8+2+42,35+2,38+1,7+40,14+18,77+7,85+25,22+20,28</t>
  </si>
  <si>
    <t>381,74*1,05 'Přepočtené koeficientem množství</t>
  </si>
  <si>
    <t>916231213.R2</t>
  </si>
  <si>
    <t>D+M ocelové obruby - ocelový pás</t>
  </si>
  <si>
    <t>422459984</t>
  </si>
  <si>
    <t>8,66+8,64+16,74+6,56+3,09+3,09+7,11+16,16+16,13+17,21+23,66+1,36+9,97+8,86+1,23+23,4+31,2+31,46+1,96+10,71+9,06+9,25+9,89+1,96+5*3,83</t>
  </si>
  <si>
    <t>916241213</t>
  </si>
  <si>
    <t>Osazení obrubníku kamenného se zřízením lože, s vyplněním a zatřením spár cementovou maltou stojatého s boční opěrou z betonu prostého, do lože z betonu prostého</t>
  </si>
  <si>
    <t>1327443014</t>
  </si>
  <si>
    <t>1,88+4+2,17+1,6+0,77+1,6+3,28+2,95+1,6+2,77+0,88+4,06+1,88+1,6+1,88+4,06+1,88+1,6+1,88+4,06+1,88+1,6+3,83*5</t>
  </si>
  <si>
    <t>58380374</t>
  </si>
  <si>
    <t>obrubník kamenný žulový přímý 1000x120x250mm</t>
  </si>
  <si>
    <t>-1638679179</t>
  </si>
  <si>
    <t>69,03*1,02 'Přepočtené koeficientem množství</t>
  </si>
  <si>
    <t>93*0,4*4</t>
  </si>
  <si>
    <t>636,227*13 'Přepočtené koeficientem množství</t>
  </si>
  <si>
    <t>998223091</t>
  </si>
  <si>
    <t>Přesun hmot pro pozemní komunikace s krytem dlážděným  Příplatek k ceně za zvětšený přesun přes vymezenou největší dopravní vzdálenost do 1000 m</t>
  </si>
  <si>
    <t>-586374051</t>
  </si>
  <si>
    <t>899231111</t>
  </si>
  <si>
    <t>Výšková úprava uličního vstupu nebo vpusti do 200 mm  zvýšením mříže</t>
  </si>
  <si>
    <t>-440174829</t>
  </si>
  <si>
    <t>55242330.R</t>
  </si>
  <si>
    <t>4-stranný rám</t>
  </si>
  <si>
    <t>-770108150</t>
  </si>
  <si>
    <t>SO 301 - Přeložka vodovodu</t>
  </si>
  <si>
    <t xml:space="preserve">    4 - Vodorovné konstrukce</t>
  </si>
  <si>
    <t>PSV - Práce a dodávky PSV</t>
  </si>
  <si>
    <t>VRN - Vedlejší rozpočtové náklady</t>
  </si>
  <si>
    <t xml:space="preserve">    VRN4 - Inženýrská činnost</t>
  </si>
  <si>
    <t>115101201</t>
  </si>
  <si>
    <t>Čerpání vody na dopravní výšku do 10 m s uvažovaným průměrným přítokem do 500 l/min</t>
  </si>
  <si>
    <t>hod</t>
  </si>
  <si>
    <t>379270787</t>
  </si>
  <si>
    <t>115101301</t>
  </si>
  <si>
    <t>Pohotovost záložní čerpací soupravy pro dopravní výšku do 10 m s uvažovaným průměrným přítokem do 500 l/min</t>
  </si>
  <si>
    <t>den</t>
  </si>
  <si>
    <t>-1696040648</t>
  </si>
  <si>
    <t>Příplatek k cenám vykopávek za ztížení vykopávky v blízkosti podzemního vedení nebo výbušnin v horninách jakékoliv třídy</t>
  </si>
  <si>
    <t>935927905</t>
  </si>
  <si>
    <t>11*1*1,4 "křížení se stáv. IS - 11x</t>
  </si>
  <si>
    <t>121112003</t>
  </si>
  <si>
    <t>Sejmutí ornice ručně při souvislé ploše, tl. vrstvy do 200 mm</t>
  </si>
  <si>
    <t>1211266298</t>
  </si>
  <si>
    <t>10 "dle bilancí</t>
  </si>
  <si>
    <t>132251254</t>
  </si>
  <si>
    <t>Hloubení nezapažených rýh šířky přes 800 do 2 000 mm strojně s urovnáním dna do předepsaného profilu a spádu v hornině třídy těžitelnosti I skupiny 3 přes 100 do 500 m3</t>
  </si>
  <si>
    <t>1149511778</t>
  </si>
  <si>
    <t>91 "přípojky</t>
  </si>
  <si>
    <t>18 "suchovod</t>
  </si>
  <si>
    <t>141721223</t>
  </si>
  <si>
    <t>Řízený zemní protlak délky protlaku do 50 m v hornině třídy těžitelnosti I a II, skupiny 1 až 4 včetně protlačení trub v hloubce do 6 m vnějšího průměru vrtu přes 450 do 500 mm</t>
  </si>
  <si>
    <t>1562489719</t>
  </si>
  <si>
    <t>14033234.R</t>
  </si>
  <si>
    <t>trubka ocelová bezešvá hladká tl 10mm ČSN 41 1375.1 D 500mm</t>
  </si>
  <si>
    <t>149867415</t>
  </si>
  <si>
    <t>151811131</t>
  </si>
  <si>
    <t>Zřízení pažicích boxů pro pažení a rozepření stěn rýh podzemního vedení hloubka výkopu do 4 m, šířka do 1,2 m</t>
  </si>
  <si>
    <t>840952267</t>
  </si>
  <si>
    <t>41+233</t>
  </si>
  <si>
    <t>151811231</t>
  </si>
  <si>
    <t>Odstranění pažicích boxů pro pažení a rozepření stěn rýh podzemního vedení hloubka výkopu do 4 m, šířka do 1,2 m</t>
  </si>
  <si>
    <t>-105634804</t>
  </si>
  <si>
    <t>1110304935</t>
  </si>
  <si>
    <t>109 "všechna zemina bude vyměněna</t>
  </si>
  <si>
    <t>1627639862</t>
  </si>
  <si>
    <t>109 "zemina přemístěná na skládku</t>
  </si>
  <si>
    <t>109*4 'Přepočtené koeficientem množství</t>
  </si>
  <si>
    <t>1744671668</t>
  </si>
  <si>
    <t>109 "uvažuje se se 100 % výměnou výkopku</t>
  </si>
  <si>
    <t>1471870785</t>
  </si>
  <si>
    <t>109*1,75 'Přepočtené koeficientem množství</t>
  </si>
  <si>
    <t>174101101</t>
  </si>
  <si>
    <t>Zásyp sypaninou z jakékoliv horniny s uložením výkopku ve vrstvách se zhutněním jam, šachet, rýh nebo kolem objektů v těchto vykopávkách</t>
  </si>
  <si>
    <t>829342706</t>
  </si>
  <si>
    <t>Poznámka k položce:
Dle bilance zemních prací, hutnění na 100% PS
dovezeným materiálem</t>
  </si>
  <si>
    <t>109-52,937-10,331-0,216-(3,14*0,15*0,15*89+3,14*0,045*0,045*15,9)</t>
  </si>
  <si>
    <t>58337600</t>
  </si>
  <si>
    <t>štěrkopísek frakce 0/45</t>
  </si>
  <si>
    <t>1745234369</t>
  </si>
  <si>
    <t>39,127*2 'Přepočtené koeficientem množství</t>
  </si>
  <si>
    <t>175151101</t>
  </si>
  <si>
    <t>Obsypání potrubí strojně sypaninou z vhodných hornin tř. 1 až 4 nebo materiálem připraveným podél výkopu ve vzdálenosti do 3 m od jeho kraje, pro jakoukoliv hloubku výkopu a míru zhutnění bez prohození sypaniny</t>
  </si>
  <si>
    <t>-1977695722</t>
  </si>
  <si>
    <t>1*0,6*89+0,9*0,4*15,9-3,14*0,15*0,15*89+3,14*0,045*0,045*15,9</t>
  </si>
  <si>
    <t>583373100</t>
  </si>
  <si>
    <t xml:space="preserve">štěrkopísek frakce 0-4 </t>
  </si>
  <si>
    <t>-1712486137</t>
  </si>
  <si>
    <t>52,937*2 'Přepočtené koeficientem množství</t>
  </si>
  <si>
    <t>Vodorovné konstrukce</t>
  </si>
  <si>
    <t>451572111</t>
  </si>
  <si>
    <t>Lože pod potrubí, stoky a drobné objekty v otevřeném výkopu z kameniva drobného těženého 0 až 4 mm</t>
  </si>
  <si>
    <t>-771663559</t>
  </si>
  <si>
    <t>0,1*0,9*15,9+0,1*1*89</t>
  </si>
  <si>
    <t>452313131</t>
  </si>
  <si>
    <t>Podkladní a zajišťovací konstrukce z betonu prostého v otevřeném výkopu bloky pro potrubí z betonu tř. C 12/15</t>
  </si>
  <si>
    <t>-1513786554</t>
  </si>
  <si>
    <t>0,3*0,3*0,3*(6+2)</t>
  </si>
  <si>
    <t>452353101</t>
  </si>
  <si>
    <t>Bednění podkladních a zajišťovacích konstrukcí v otevřeném výkopu bloků pro potrubí</t>
  </si>
  <si>
    <t>-764704367</t>
  </si>
  <si>
    <t>(6+2)*0,3*0,3*5</t>
  </si>
  <si>
    <t>851371131</t>
  </si>
  <si>
    <t>Montáž potrubí z trub litinových tlakových hrdlových v otevřeném výkopu s integrovaným těsněním DN 300</t>
  </si>
  <si>
    <t>1633773774</t>
  </si>
  <si>
    <t>55251010</t>
  </si>
  <si>
    <t>trouba vodovodní litinová hrdlová Zn+Al (85/15) 400g/m2+modrý epoxid dl 6m DN 300</t>
  </si>
  <si>
    <t>-1279744462</t>
  </si>
  <si>
    <t>89*1,01 'Přepočtené koeficientem množství</t>
  </si>
  <si>
    <t>857244122</t>
  </si>
  <si>
    <t>Montáž litinových tvarovek na potrubí litinovém tlakovém odbočných na potrubí z trub přírubových v otevřeném výkopu, kanálu nebo v šachtě DN 80</t>
  </si>
  <si>
    <t>1371680664</t>
  </si>
  <si>
    <t>55253590</t>
  </si>
  <si>
    <t>kříž přírubový litinový PN10/16 TT-kus DN 80/80</t>
  </si>
  <si>
    <t>944435343</t>
  </si>
  <si>
    <t>857312122</t>
  </si>
  <si>
    <t>Montáž litinových tvarovek na potrubí litinovém tlakovém jednoosých na potrubí z trub přírubových v otevřeném výkopu, kanálu nebo v šachtě DN 150</t>
  </si>
  <si>
    <t>1338349370</t>
  </si>
  <si>
    <t>55253895</t>
  </si>
  <si>
    <t>tvarovka přírubová s hrdlem z tvárné litiny,práškový epoxid tl 250µm EU-kus dl 135mm DN 150</t>
  </si>
  <si>
    <t>1563176964</t>
  </si>
  <si>
    <t>857314122</t>
  </si>
  <si>
    <t>Montáž litinových tvarovek na potrubí litinovém tlakovém odbočných na potrubí z trub přírubových v otevřeném výkopu, kanálu nebo v šachtě DN 150</t>
  </si>
  <si>
    <t>1929547204</t>
  </si>
  <si>
    <t>55253591</t>
  </si>
  <si>
    <t>kříž přírubový litinový,práškový epoxid tl 250µm TT-kus DN 100/80</t>
  </si>
  <si>
    <t>-1680921932</t>
  </si>
  <si>
    <t>857372122</t>
  </si>
  <si>
    <t>Montáž litinových tvarovek na potrubí litinovém tlakovém jednoosých na potrubí z trub přírubových v otevřeném výkopu, kanálu nebo v šachtě DN 300</t>
  </si>
  <si>
    <t>-1922167919</t>
  </si>
  <si>
    <t>28614784.R</t>
  </si>
  <si>
    <t>záslepka litinová DN 300</t>
  </si>
  <si>
    <t>991546597</t>
  </si>
  <si>
    <t>55253898</t>
  </si>
  <si>
    <t>tvarovka přírubová s hrdlem z tvárné litiny,práškový epoxid tl 250µm EU-kus dl 150mm DN 300</t>
  </si>
  <si>
    <t>499170805</t>
  </si>
  <si>
    <t>55259417</t>
  </si>
  <si>
    <t>koleno hrdlové z tvárné litiny MMK-kus DN 300-11,25°</t>
  </si>
  <si>
    <t>961887052</t>
  </si>
  <si>
    <t>55259437</t>
  </si>
  <si>
    <t>koleno hrdlové z tvárné litiny MMK-kus DN 300-22,5°</t>
  </si>
  <si>
    <t>-2102533300</t>
  </si>
  <si>
    <t>857374122</t>
  </si>
  <si>
    <t>Montáž litinových tvarovek na potrubí litinovém tlakovém odbočných na potrubí z trub přírubových v otevřeném výkopu, kanálu nebo v šachtě DN 300</t>
  </si>
  <si>
    <t>1419208709</t>
  </si>
  <si>
    <t>55253550</t>
  </si>
  <si>
    <t>tvarovka přírubová litinová s přírubovou odbočkou,práškový epoxid tl 250µm T-kus DN 300/300</t>
  </si>
  <si>
    <t>-1059705243</t>
  </si>
  <si>
    <t>871241151</t>
  </si>
  <si>
    <t>Montáž vodovodního potrubí z plastů v otevřeném výkopu z polyetylenu PE 100 svařovaných na tupo SDR 17/PN10 D 90 x 5,4 mm</t>
  </si>
  <si>
    <t>-890259365</t>
  </si>
  <si>
    <t>28613575</t>
  </si>
  <si>
    <t>potrubí dvouvrstvé PE100 RC SDR17 90x5,4 dl 12m</t>
  </si>
  <si>
    <t>-1688516170</t>
  </si>
  <si>
    <t>15,9*1,015 'Přepočtené koeficientem množství</t>
  </si>
  <si>
    <t>877241101</t>
  </si>
  <si>
    <t>Montáž tvarovek na vodovodním plastovém potrubí z polyetylenu PE 100 elektrotvarovek SDR 11/PN16 spojek, oblouků nebo redukcí d 90</t>
  </si>
  <si>
    <t>1343446443</t>
  </si>
  <si>
    <t>28653135</t>
  </si>
  <si>
    <t>nákružek lemový PE 100 SDR11 90mm LN 90</t>
  </si>
  <si>
    <t>-1572621465</t>
  </si>
  <si>
    <t>28653076.R</t>
  </si>
  <si>
    <t>elektropřechodka PE-mosaz vodovodního potrubí PE vnější závit 40-1 1/4"</t>
  </si>
  <si>
    <t>1688623595</t>
  </si>
  <si>
    <t>28615974</t>
  </si>
  <si>
    <t>elektrospojka SDR11 PE 100 PN16 D 90mm</t>
  </si>
  <si>
    <t>-2038198034</t>
  </si>
  <si>
    <t>877241113</t>
  </si>
  <si>
    <t>Montáž tvarovek na vodovodním plastovém potrubí z polyetylenu PE 100 elektrotvarovek SDR 11/PN16 T-kusů d 90</t>
  </si>
  <si>
    <t>-1022487284</t>
  </si>
  <si>
    <t>28614960.R</t>
  </si>
  <si>
    <t>elektrotvarovka T 90/40 HD-PE</t>
  </si>
  <si>
    <t>625629692</t>
  </si>
  <si>
    <t>857242122</t>
  </si>
  <si>
    <t>Montáž litinových tvarovek na potrubí litinovém tlakovém jednoosých na potrubí z trub přírubových v otevřeném výkopu, kanálu nebo v šachtě DN 80</t>
  </si>
  <si>
    <t>-589716302</t>
  </si>
  <si>
    <t>PAM.108774.1</t>
  </si>
  <si>
    <t>trouba přírubová TP-DN 80 PN 10-16-25-40 TT l=0,1m</t>
  </si>
  <si>
    <t>-392520876</t>
  </si>
  <si>
    <t>55253892</t>
  </si>
  <si>
    <t>tvarovka přírubová s hrdlem z tvárné litiny,práškový epoxid tl 250µm EU-kus dl 130mm DN 80</t>
  </si>
  <si>
    <t>-706887204</t>
  </si>
  <si>
    <t>WVN.FF485377W</t>
  </si>
  <si>
    <t>Koleno 90° PE100 SDR17 90</t>
  </si>
  <si>
    <t>1591100300</t>
  </si>
  <si>
    <t>890351851</t>
  </si>
  <si>
    <t>Bourání šachet a jímek strojně velikosti obestavěného prostoru přes 3 do 5 m3 ze železobetonu</t>
  </si>
  <si>
    <t>1100493560</t>
  </si>
  <si>
    <t>1,44*1,14*2*3</t>
  </si>
  <si>
    <t>891241112</t>
  </si>
  <si>
    <t>Montáž vodovodních armatur na potrubí šoupátek nebo klapek uzavíracích v otevřeném výkopu nebo v šachtách s osazením zemní soupravy (bez poklopů) DN 80</t>
  </si>
  <si>
    <t>-58696660</t>
  </si>
  <si>
    <t>42221303</t>
  </si>
  <si>
    <t>šoupátko pitná voda litina  DN 80</t>
  </si>
  <si>
    <t>-1041960292</t>
  </si>
  <si>
    <t>Poznámka k položce:
celolitinové, měkotěsnící</t>
  </si>
  <si>
    <t>891371112</t>
  </si>
  <si>
    <t>Montáž vodovodních armatur na potrubí šoupátek nebo klapek uzavíracích v otevřeném výkopu nebo v šachtách s osazením zemní soupravy (bez poklopů) DN 300</t>
  </si>
  <si>
    <t>1125411445</t>
  </si>
  <si>
    <t>42221309</t>
  </si>
  <si>
    <t>šoupátko pitná voda litina  DN 300</t>
  </si>
  <si>
    <t>1620061304</t>
  </si>
  <si>
    <t>892241111</t>
  </si>
  <si>
    <t>Tlakové zkoušky vodou na potrubí DN do 80</t>
  </si>
  <si>
    <t>-70869916</t>
  </si>
  <si>
    <t>892381111</t>
  </si>
  <si>
    <t>Tlakové zkoušky vodou na potrubí DN 250, 300 nebo 350</t>
  </si>
  <si>
    <t>-1488114723</t>
  </si>
  <si>
    <t>892372111</t>
  </si>
  <si>
    <t>Tlakové zkoušky vodou zabezpečení konců potrubí při tlakových zkouškách DN do 300</t>
  </si>
  <si>
    <t>1491996667</t>
  </si>
  <si>
    <t>892273122</t>
  </si>
  <si>
    <t>Proplach a dezinfekce vodovodního potrubí DN od 80 do 125</t>
  </si>
  <si>
    <t>550381841</t>
  </si>
  <si>
    <t>15,9</t>
  </si>
  <si>
    <t>892383122</t>
  </si>
  <si>
    <t>Proplach a dezinfekce vodovodního potrubí DN 250, 300 nebo 350</t>
  </si>
  <si>
    <t>-1369211492</t>
  </si>
  <si>
    <t>892312121.R</t>
  </si>
  <si>
    <t>Tlakové zkoušky vzduchem těsnícími vaky ucpávkovými DN 150</t>
  </si>
  <si>
    <t>-185557656</t>
  </si>
  <si>
    <t xml:space="preserve">Poznámka k položce:
včetně utěsnění
</t>
  </si>
  <si>
    <t>892372121.R</t>
  </si>
  <si>
    <t>Tlakové zkoušky vzduchem těsnícími vaky ucpávkovými DN 300</t>
  </si>
  <si>
    <t>1643544334</t>
  </si>
  <si>
    <t>899401112</t>
  </si>
  <si>
    <t>Osazení poklopů litinových šoupátkových</t>
  </si>
  <si>
    <t>770057234</t>
  </si>
  <si>
    <t>422913520</t>
  </si>
  <si>
    <t>poklop litinový typ - šoupátkový</t>
  </si>
  <si>
    <t>25954719</t>
  </si>
  <si>
    <t>Poznámka k položce:
Uliční poklop šoupátkový, plovoucí s bajenotovým napojením, samonivelační</t>
  </si>
  <si>
    <t>562306360.R</t>
  </si>
  <si>
    <t>deska podkladová uličního poklopu ventilkového a šoupatového</t>
  </si>
  <si>
    <t>-2119955449</t>
  </si>
  <si>
    <t>722219191</t>
  </si>
  <si>
    <t>Armatury přírubové montáž zemních souprav ostatních typů</t>
  </si>
  <si>
    <t>1141850708</t>
  </si>
  <si>
    <t>42291076</t>
  </si>
  <si>
    <t>souprava zemní pro šoupátka DN 250-300mm Rd 1,5m</t>
  </si>
  <si>
    <t>-885631254</t>
  </si>
  <si>
    <t>899721111</t>
  </si>
  <si>
    <t>Signalizační vodič na potrubí DN do 150 mm</t>
  </si>
  <si>
    <t>-308539498</t>
  </si>
  <si>
    <t>899721112</t>
  </si>
  <si>
    <t>Signalizační vodič na potrubí DN nad 150 mm</t>
  </si>
  <si>
    <t>-1293863663</t>
  </si>
  <si>
    <t>899721112.R</t>
  </si>
  <si>
    <t>Revize / proměření signalizačního vodiče včetně revizní zprávy</t>
  </si>
  <si>
    <t>-549394217</t>
  </si>
  <si>
    <t>89+15,9</t>
  </si>
  <si>
    <t>899722113</t>
  </si>
  <si>
    <t>Krytí potrubí z plastů výstražnou fólií z PVC šířky 34cm</t>
  </si>
  <si>
    <t>-252205028</t>
  </si>
  <si>
    <t>Poznámka k položce:
bílá barva, nápis: VODOVOD</t>
  </si>
  <si>
    <t>104,9*1,1 'Přepočtené koeficientem množství</t>
  </si>
  <si>
    <t>977151125.R</t>
  </si>
  <si>
    <t>Zřízení otvoru ve stávající šachtě pro potrubí TLT DN 300</t>
  </si>
  <si>
    <t>1019450807</t>
  </si>
  <si>
    <t>70</t>
  </si>
  <si>
    <t>977151126.R</t>
  </si>
  <si>
    <t>Zřízení otvoru ve stávající šachtě pro potrubí PE DN 90</t>
  </si>
  <si>
    <t>-922532375</t>
  </si>
  <si>
    <t>71</t>
  </si>
  <si>
    <t>977151127.R</t>
  </si>
  <si>
    <t>Odsekání potrubí LT 300 u stávající AŠ</t>
  </si>
  <si>
    <t>-1777366373</t>
  </si>
  <si>
    <t>72</t>
  </si>
  <si>
    <t>997221625</t>
  </si>
  <si>
    <t>Poplatek za uložení stavebního odpadu na skládce (skládkovné) z armovaného betonu zatříděného do Katalogu odpadů pod kódem 17 01 01</t>
  </si>
  <si>
    <t>1475271104</t>
  </si>
  <si>
    <t>3,924</t>
  </si>
  <si>
    <t>73</t>
  </si>
  <si>
    <t>-475538803</t>
  </si>
  <si>
    <t>74</t>
  </si>
  <si>
    <t>130940518</t>
  </si>
  <si>
    <t>22,477*13 'Přepočtené koeficientem množství</t>
  </si>
  <si>
    <t>75</t>
  </si>
  <si>
    <t>1353903834</t>
  </si>
  <si>
    <t>998273102</t>
  </si>
  <si>
    <t>Přesun hmot pro trubní vedení hloubené z trub litinových pro vodovody nebo kanalizace v otevřeném výkopu dopravní vzdálenost do 15 m</t>
  </si>
  <si>
    <t>743152445</t>
  </si>
  <si>
    <t>77</t>
  </si>
  <si>
    <t>998273124</t>
  </si>
  <si>
    <t>Přesun hmot pro trubní vedení hloubené z trub litinových Příplatek k cenám za zvětšený přesun přes vymezenou největší dopravní vzdálenost do 500 m</t>
  </si>
  <si>
    <t>658856934</t>
  </si>
  <si>
    <t>PSV</t>
  </si>
  <si>
    <t>Práce a dodávky PSV</t>
  </si>
  <si>
    <t>722232047</t>
  </si>
  <si>
    <t>Armatury se dvěma závity kulové kohouty PN 42 do 185 °C přímé vnitřní závit G 6/4"</t>
  </si>
  <si>
    <t>-701226888</t>
  </si>
  <si>
    <t>Poznámka k položce:
kohout výpustný</t>
  </si>
  <si>
    <t>79</t>
  </si>
  <si>
    <t>722110830.R</t>
  </si>
  <si>
    <t>Demontáž potrubí z litinových trub  hrdlových DN 300</t>
  </si>
  <si>
    <t>1204848112</t>
  </si>
  <si>
    <t>Poznámka k položce:
včetně armatur</t>
  </si>
  <si>
    <t>VRN</t>
  </si>
  <si>
    <t>Vedlejší rozpočtové náklady</t>
  </si>
  <si>
    <t>VRN4</t>
  </si>
  <si>
    <t>Inženýrská činnost</t>
  </si>
  <si>
    <t>043134000</t>
  </si>
  <si>
    <t xml:space="preserve">Inženýrská činnost zkoušky a ostatní měření zkoušky zátěžové
Statická zátěžová zkouška zemní pláně
</t>
  </si>
  <si>
    <t>1024</t>
  </si>
  <si>
    <t>-465309602</t>
  </si>
  <si>
    <t>81</t>
  </si>
  <si>
    <t>043134000.1</t>
  </si>
  <si>
    <t xml:space="preserve">Inženýrská činnost zkoušky a ostatní měření zkoušky zátěžové
Statická zatěžovací zklouška k prokázání stupně zhutnění zásypů výkopů po 50 m
</t>
  </si>
  <si>
    <t>-458983981</t>
  </si>
  <si>
    <t>043194000</t>
  </si>
  <si>
    <t>Inženýrská činnost zkoušky a ostatní měření zkoušky ostatní zkoušky - Laboratorní anylýzy vzorků vody - 2x zkrácený rozbor</t>
  </si>
  <si>
    <t>-2092380079</t>
  </si>
  <si>
    <t>SO 302 - Vodovodní přípojka kašny</t>
  </si>
  <si>
    <t>132251252</t>
  </si>
  <si>
    <t>Hloubení nezapažených rýh šířky přes 800 do 2 000 mm strojně s urovnáním dna do předepsaného profilu a spádu v hornině třídy těžitelnosti I skupiny 3 přes 20 do 50 m3</t>
  </si>
  <si>
    <t>-991424947</t>
  </si>
  <si>
    <t>1,3*0,9*18</t>
  </si>
  <si>
    <t>21,06 "všechna zemina bude vyměněna</t>
  </si>
  <si>
    <t>21,06 "zemina přemístěná na skládku</t>
  </si>
  <si>
    <t>21,06*4 'Přepočtené koeficientem množství</t>
  </si>
  <si>
    <t>21,06 "uvažuje se se 100 % výměnou výkopku</t>
  </si>
  <si>
    <t>21,06*1,75 'Přepočtené koeficientem množství</t>
  </si>
  <si>
    <t>21,06-6,286-1,8-0,027-3,14*0,015*0,015*20</t>
  </si>
  <si>
    <t>12,933*2 'Přepočtené koeficientem množství</t>
  </si>
  <si>
    <t>0,9*0,35*20-3,14*0,015*0,015*20</t>
  </si>
  <si>
    <t>6,286*2 'Přepočtené koeficientem množství</t>
  </si>
  <si>
    <t>0,1*0,9*20</t>
  </si>
  <si>
    <t>0,3*0,3*0,3</t>
  </si>
  <si>
    <t>1*0,3*0,3*5</t>
  </si>
  <si>
    <t>871161141</t>
  </si>
  <si>
    <t>Montáž vodovodního potrubí z plastů v otevřeném výkopu z polyetylenu PE 100 svařovaných na tupo SDR 11/PN16 D 32 x 3,0 mm</t>
  </si>
  <si>
    <t>-16237557</t>
  </si>
  <si>
    <t>28613524</t>
  </si>
  <si>
    <t>potrubí třívrstvé PE100 RC SDR11 32x3,0 dl 12m</t>
  </si>
  <si>
    <t>-470931738</t>
  </si>
  <si>
    <t>20*1,015 'Přepočtené koeficientem množství</t>
  </si>
  <si>
    <t>891181112</t>
  </si>
  <si>
    <t>Montáž vodovodních armatur na potrubí šoupátek nebo klapek uzavíracích v otevřeném výkopu nebo v šachtách s osazením zemní soupravy (bez poklopů) DN 40</t>
  </si>
  <si>
    <t>-402374059</t>
  </si>
  <si>
    <t>42221420</t>
  </si>
  <si>
    <t>šoupátko přípojkové přímé DN 25 ISO/vnější závit PN16, 32x1 1/4"</t>
  </si>
  <si>
    <t>-612535434</t>
  </si>
  <si>
    <t>891379111</t>
  </si>
  <si>
    <t>Montáž vodovodních armatur na potrubí navrtávacích pasů s ventilem Jt 1 MPa, na potrubí z trub litinových, ocelových nebo plastických hmot DN 300</t>
  </si>
  <si>
    <t>1240023129</t>
  </si>
  <si>
    <t>42271418</t>
  </si>
  <si>
    <t>pás navrtávací z tvárné litiny DN 300, pro litinové a ocelové potrubí, se závitovým výstupem 1",5/4",6/4",2"</t>
  </si>
  <si>
    <t>1803199058</t>
  </si>
  <si>
    <t>892233122</t>
  </si>
  <si>
    <t>Proplach a dezinfekce vodovodního potrubí DN od 40 do 70</t>
  </si>
  <si>
    <t>1459014241</t>
  </si>
  <si>
    <t>Tlakové zkoušky vzduchem těsnícími vaky ucpávkovými do DN 150</t>
  </si>
  <si>
    <t>42291072</t>
  </si>
  <si>
    <t>souprava zemní pro šoupátka DN 40-50mm Rd 1,5m</t>
  </si>
  <si>
    <t>-1658384462</t>
  </si>
  <si>
    <t>20*1,1 'Přepočtené koeficientem množství</t>
  </si>
  <si>
    <t>977151128.R</t>
  </si>
  <si>
    <t xml:space="preserve">Navrtávka potrubí litinového DN 300
</t>
  </si>
  <si>
    <t>0,126*13 'Přepočtené koeficientem množství</t>
  </si>
  <si>
    <t>998276101</t>
  </si>
  <si>
    <t>Přesun hmot pro trubní vedení hloubené z trub z plastických hmot nebo sklolaminátových pro vodovody nebo kanalizace v otevřeném výkopu dopravní vzdálenost do 15 m</t>
  </si>
  <si>
    <t>1400532415</t>
  </si>
  <si>
    <t>998276124</t>
  </si>
  <si>
    <t>Přesun hmot pro trubní vedení hloubené z trub z plastických hmot nebo sklolaminátových Příplatek k cenám za zvětšený přesun přes vymezenou největší dopravní vzdálenost do 500 m</t>
  </si>
  <si>
    <t>1770220232</t>
  </si>
  <si>
    <t>-1399586098</t>
  </si>
  <si>
    <t>SO 303 - Dešťová přípojka pro kašnu</t>
  </si>
  <si>
    <t>-1193777639</t>
  </si>
  <si>
    <t>1*2,5*2 "křížení se stáv. IS - 5x</t>
  </si>
  <si>
    <t>131213102</t>
  </si>
  <si>
    <t>Hloubení jam ručně zapažených i nezapažených s urovnáním dna do předepsaného profilu a spádu v hornině třídy těžitelnosti I skupiny 3 nesoudržných</t>
  </si>
  <si>
    <t>-1911544704</t>
  </si>
  <si>
    <t>3,14*(1,3/2)*(1,3/2)*2</t>
  </si>
  <si>
    <t>30,7*0,9*(2-0,37)</t>
  </si>
  <si>
    <t>141721217</t>
  </si>
  <si>
    <t>Řízený zemní protlak délky protlaku do 50 m v hornině třídy těžitelnosti I a II, skupiny 1 až 4 včetně protlačení trub v hloubce do 6 m vnějšího průměru vrtu přes 250 do 280 mm</t>
  </si>
  <si>
    <t>1660996243</t>
  </si>
  <si>
    <t>14011110</t>
  </si>
  <si>
    <t>trubka ocelová bezešvá hladká jakost 11 353 273x7,0mm</t>
  </si>
  <si>
    <t>731749047</t>
  </si>
  <si>
    <t>151101101</t>
  </si>
  <si>
    <t>Zřízení pažení a rozepření stěn rýh pro podzemní vedení pro všechny šířky rýhy  příložné pro jakoukoliv mezerovitost, hloubky do 2 m</t>
  </si>
  <si>
    <t>-493723303</t>
  </si>
  <si>
    <t>30,7*2*2</t>
  </si>
  <si>
    <t>151101111</t>
  </si>
  <si>
    <t>Odstranění pažení a rozepření stěn rýh pro podzemní vedení s uložením materiálu na vzdálenost do 3 m od kraje výkopu příložné, hloubky do 2 m</t>
  </si>
  <si>
    <t>1611189077</t>
  </si>
  <si>
    <t>2,653+45,037 "všechna zemina bude vyměněna</t>
  </si>
  <si>
    <t>47,69 "zemina přemístěná na skládku</t>
  </si>
  <si>
    <t>47,69*4 'Přepočtené koeficientem množství</t>
  </si>
  <si>
    <t>47,69 "uvažuje se se 100 % výměnou výkopku</t>
  </si>
  <si>
    <t>47,69*1,75 'Přepočtené koeficientem množství</t>
  </si>
  <si>
    <t>45,037-11,973-2,763-3,14*0,075*0,075*(30,7)-1*3,14*0,62*0,62*2</t>
  </si>
  <si>
    <t>27,345*2 'Přepočtené koeficientem množství</t>
  </si>
  <si>
    <t>0,39*30,7</t>
  </si>
  <si>
    <t>58337331</t>
  </si>
  <si>
    <t>štěrkopísek frakce 0/22</t>
  </si>
  <si>
    <t>1982491947</t>
  </si>
  <si>
    <t>11,973*2 'Přepočtené koeficientem množství</t>
  </si>
  <si>
    <t>359901211</t>
  </si>
  <si>
    <t>Monitoring stok (kamerový systém) jakékoli výšky nová kanalizace</t>
  </si>
  <si>
    <t>1959897627</t>
  </si>
  <si>
    <t>30,7*2 "předuvedením do provozu+před koncem záruční doby</t>
  </si>
  <si>
    <t>0,1*0,9*30,7</t>
  </si>
  <si>
    <t>452112121</t>
  </si>
  <si>
    <t>Osazení betonových dílců prstenců nebo rámů pod poklopy a mříže, výšky přes 100 do 200 mm</t>
  </si>
  <si>
    <t>1653453293</t>
  </si>
  <si>
    <t>59224147</t>
  </si>
  <si>
    <t>prstenec šachtový vyrovnávací betonový rovný 625x100x80mm</t>
  </si>
  <si>
    <t>415042706</t>
  </si>
  <si>
    <t>871310310</t>
  </si>
  <si>
    <t>Montáž kanalizačního potrubí z plastů z polypropylenu PP hladkého plnostěnného SN 10 DN 150</t>
  </si>
  <si>
    <t>1130507131</t>
  </si>
  <si>
    <t>28617003</t>
  </si>
  <si>
    <t>trubka kanalizační PP plnostěnná třívrstvá DN 150x1000mm SN10</t>
  </si>
  <si>
    <t>886069689</t>
  </si>
  <si>
    <t>30,7*1,015 'Přepočtené koeficientem množství</t>
  </si>
  <si>
    <t>894411111</t>
  </si>
  <si>
    <t>Zřízení šachet kanalizačních z betonových dílců výšky vstupu do 1,50 m s obložením dna betonem tř. C 25/30, na potrubí DN do 200</t>
  </si>
  <si>
    <t>209023421</t>
  </si>
  <si>
    <t>59224028.R</t>
  </si>
  <si>
    <t>dno betonové šachtové DN 1000 pro potrubí DN 150, sv.v. 650 mm</t>
  </si>
  <si>
    <t>-1762085575</t>
  </si>
  <si>
    <t>59224068</t>
  </si>
  <si>
    <t>skruž betonová DN 1000x500 PS, 100x50x12cm</t>
  </si>
  <si>
    <t>584481335</t>
  </si>
  <si>
    <t>59224168</t>
  </si>
  <si>
    <t>skruž betonová přechodová 62,5/100x60x12cm, stupadla poplastovaná kapsová</t>
  </si>
  <si>
    <t>-1937555053</t>
  </si>
  <si>
    <t>899304111</t>
  </si>
  <si>
    <t>Osazení poklopů železobetonových včetně rámů jakékoliv hmotnosti</t>
  </si>
  <si>
    <t>1022339360</t>
  </si>
  <si>
    <t>55241031</t>
  </si>
  <si>
    <t>poklop šachtový třída D400, kruhový s ventilací</t>
  </si>
  <si>
    <t>746162599</t>
  </si>
  <si>
    <t>Poznámka k položce:
s rámem, litinový</t>
  </si>
  <si>
    <t>1949584423</t>
  </si>
  <si>
    <t>30,7</t>
  </si>
  <si>
    <t>30,7*1,05 'Přepočtené koeficientem množství</t>
  </si>
  <si>
    <t>977151123.R</t>
  </si>
  <si>
    <t>Jádrové vrtání pro přípojku včetně izolace</t>
  </si>
  <si>
    <t>-1302575846</t>
  </si>
  <si>
    <t>3799115</t>
  </si>
  <si>
    <t>1987809880</t>
  </si>
  <si>
    <t>721290112</t>
  </si>
  <si>
    <t>Zkouška těsnosti kanalizace vodou DN 150 nebo DN 200</t>
  </si>
  <si>
    <t>1605606703</t>
  </si>
  <si>
    <t>30,7 "délka</t>
  </si>
  <si>
    <t>721290113.R</t>
  </si>
  <si>
    <t>Zkouška těsnosti šachet</t>
  </si>
  <si>
    <t>-1540278827</t>
  </si>
  <si>
    <t>-1513511227</t>
  </si>
  <si>
    <t>SO 401 - Veřejné osvětlení</t>
  </si>
  <si>
    <t xml:space="preserve">    2 - Zakládání</t>
  </si>
  <si>
    <t xml:space="preserve">    99 - Přesun hmot</t>
  </si>
  <si>
    <t xml:space="preserve">    741 - Elektroinstalace - silnoproud</t>
  </si>
  <si>
    <t xml:space="preserve">    742 - Elektromontáže - rozvodný systém</t>
  </si>
  <si>
    <t xml:space="preserve">    743 - Elektromontáže - hrubá montáž</t>
  </si>
  <si>
    <t xml:space="preserve">    746 - Elektromontáže - soubory pro vodiče</t>
  </si>
  <si>
    <t xml:space="preserve">    748 - Elektromontáže - osvětlovací zařízení a svítidla</t>
  </si>
  <si>
    <t>M - Práce a dodávky M</t>
  </si>
  <si>
    <t xml:space="preserve">    21-M -  Elektromontáže</t>
  </si>
  <si>
    <t>HZS - Hodinové zúčtovací sazby</t>
  </si>
  <si>
    <t>131251102</t>
  </si>
  <si>
    <t>Hloubení nezapažených jam a zářezů strojně s urovnáním dna do předepsaného profilu a spádu v hornině třídy těžitelnosti I skupiny 3 přes 20 do 50 m3</t>
  </si>
  <si>
    <t>-803448868</t>
  </si>
  <si>
    <t>1,5*1,5*1,5*2 "starovací a cílová jáma</t>
  </si>
  <si>
    <t>1*1*1*27 "stožár</t>
  </si>
  <si>
    <t>132251104</t>
  </si>
  <si>
    <t>Hloubení nezapažených rýh šířky do 800 mm strojně s urovnáním dna do předepsaného profilu a spádu v hornině třídy těžitelnosti I skupiny 3 přes 100 m3</t>
  </si>
  <si>
    <t>1297043958</t>
  </si>
  <si>
    <t>563*0,4*1 "výkop rýhy délka*šířka*hloubka</t>
  </si>
  <si>
    <t>141721212</t>
  </si>
  <si>
    <t>Řízený zemní protlak délky protlaku do 50 m v hornině třídy těžitelnosti I a II, skupiny 1 až 4 včetně protlačení trub v hloubce do 6 m vnějšího průměru vrtu přes 90 do 110 mm</t>
  </si>
  <si>
    <t>-1611519706</t>
  </si>
  <si>
    <t>14011074</t>
  </si>
  <si>
    <t>trubka ocelová bezešvá hladká jakost 11 353 102x16mm</t>
  </si>
  <si>
    <t>1115579602</t>
  </si>
  <si>
    <t>1386138209</t>
  </si>
  <si>
    <t xml:space="preserve">27+225,2-112,6 "zemina přemístěná na skládku </t>
  </si>
  <si>
    <t>-1998022762</t>
  </si>
  <si>
    <t>139,6 "zemina přemístěná na skládku</t>
  </si>
  <si>
    <t>139,6*4 'Přepočtené koeficientem množství</t>
  </si>
  <si>
    <t>-931243912</t>
  </si>
  <si>
    <t>-2011670901</t>
  </si>
  <si>
    <t>1152602332</t>
  </si>
  <si>
    <t>139,6*1,75 'Přepočtené koeficientem množství</t>
  </si>
  <si>
    <t>Zásyp jam, šachet rýh nebo kolem objektů sypaninou se zhutněním</t>
  </si>
  <si>
    <t>1883834034</t>
  </si>
  <si>
    <t>563*0,4*0,5 "zásyp rýhy délka*šířka*hloubka</t>
  </si>
  <si>
    <t>Obsypání potrubí strojně sypaninou z vhodných třídy těžitelnosti I a II, skupiny 1 až 4 nebo materiálem připraveným podél výkopu ve vzdálenosti do 3 m od jeho kraje, pro jakoukoliv hloubku výkopu a míru zhutnění bez prohození sypaniny</t>
  </si>
  <si>
    <t>1242557126</t>
  </si>
  <si>
    <t>563*0,4*0,3 "výkop rýhy délka*šířka*hloubka</t>
  </si>
  <si>
    <t>58331200</t>
  </si>
  <si>
    <t>štěrkopísek netříděný zásypový</t>
  </si>
  <si>
    <t>1491394462</t>
  </si>
  <si>
    <t>67,56*2 'Přepočtené koeficientem množství</t>
  </si>
  <si>
    <t>275313611</t>
  </si>
  <si>
    <t>Základy z betonu prostého patky a bloky z betonu kamenem neprokládaného tř. C 16/20</t>
  </si>
  <si>
    <t>465556155</t>
  </si>
  <si>
    <t xml:space="preserve">1*1*1*27 "stožár </t>
  </si>
  <si>
    <t>-488611193</t>
  </si>
  <si>
    <t>Poznámka k položce:
pískové lože</t>
  </si>
  <si>
    <t>563*0,4*0,2 "výkop rýhy délka*šířka*hloubka</t>
  </si>
  <si>
    <t>-687944412</t>
  </si>
  <si>
    <t>Krytí potrubí z plastů výstražnou fólií z PVC šířky 34 cm</t>
  </si>
  <si>
    <t>881161602</t>
  </si>
  <si>
    <t>945421110</t>
  </si>
  <si>
    <t>Hydraulická zvedací plošina včetně obsluhy  instalovaná na automobilovém podvozku, výšky zdvihu do 18 m</t>
  </si>
  <si>
    <t>199140823</t>
  </si>
  <si>
    <t>99</t>
  </si>
  <si>
    <t>998231311</t>
  </si>
  <si>
    <t>Přesun hmot pro sadovnické a krajinářské úpravy vodorovně do 5000 m</t>
  </si>
  <si>
    <t>729089017</t>
  </si>
  <si>
    <t>741</t>
  </si>
  <si>
    <t>Elektroinstalace - silnoproud</t>
  </si>
  <si>
    <t>741110302</t>
  </si>
  <si>
    <t>Montáž trubek ochranných s nasunutím nebo našroubováním do krabic plastových tuhých, uložených pevně, vnitřní Ø přes 40 do 90 mm</t>
  </si>
  <si>
    <t>607869570</t>
  </si>
  <si>
    <t>34571361</t>
  </si>
  <si>
    <t>trubka elektroinstalační HDPE tuhá dvouplášťová korugovaná D 41/50mm</t>
  </si>
  <si>
    <t>668448515</t>
  </si>
  <si>
    <t>617*1,15 'Přepočtené koeficientem množství</t>
  </si>
  <si>
    <t>741110003</t>
  </si>
  <si>
    <t>Montáž trubek elektroinstalačních s nasunutím nebo našroubováním do krabic plastových tuhých, uložených pevně, vnější D přes 35 mm</t>
  </si>
  <si>
    <t>272438407</t>
  </si>
  <si>
    <t>27+70</t>
  </si>
  <si>
    <t>34571360</t>
  </si>
  <si>
    <t>trubka elektroinstalační HDPE tuhá dvouplášťová korugovaná D 32/40mm</t>
  </si>
  <si>
    <t>568951169</t>
  </si>
  <si>
    <t>70*1,15 'Přepočtené koeficientem množství</t>
  </si>
  <si>
    <t>34571369.R</t>
  </si>
  <si>
    <t>trubka elektroinstalační HDPE tuhá dvouplášťová korugovaná DN 250 mm</t>
  </si>
  <si>
    <t>1317729976</t>
  </si>
  <si>
    <t>27*1,15 'Přepočtené koeficientem množství</t>
  </si>
  <si>
    <t>741122122</t>
  </si>
  <si>
    <t>Montáž kabelů měděných bez ukončení uložených v trubkách zatažených plných kulatých nebo bezhalogenových (např. CYKY) počtu a průřezu žil 3x1,5 až 6 mm2</t>
  </si>
  <si>
    <t>838841001</t>
  </si>
  <si>
    <t>150+24</t>
  </si>
  <si>
    <t>34111030</t>
  </si>
  <si>
    <t>kabel instalační jádro Cu plné izolace PVC plášť PVC 450/750V (CYKY) 3x1,5mm2</t>
  </si>
  <si>
    <t>-1939170769</t>
  </si>
  <si>
    <t>150*1,15 'Přepočtené koeficientem množství</t>
  </si>
  <si>
    <t>34111036</t>
  </si>
  <si>
    <t>kabel instalační jádro Cu plné izolace PVC plášť PVC 450/750V (CYKY) 3x2,5mm2</t>
  </si>
  <si>
    <t>714084331</t>
  </si>
  <si>
    <t>24*1,15 'Přepočtené koeficientem množství</t>
  </si>
  <si>
    <t>741122134</t>
  </si>
  <si>
    <t>Montáž kabelů měděných bez ukončení uložených v trubkách zatažených plných kulatých nebo bezhalogenových (např. CYKY) počtu a průřezu žil 4x16 až 25 mm2</t>
  </si>
  <si>
    <t>1003763074</t>
  </si>
  <si>
    <t>34111080</t>
  </si>
  <si>
    <t>kabel instalační jádro Cu plné izolace PVC plášť PVC 450/750V (CYKY) 4x16mm2</t>
  </si>
  <si>
    <t>-713640962</t>
  </si>
  <si>
    <t>270*1,15 'Přepočtené koeficientem množství</t>
  </si>
  <si>
    <t>741122143</t>
  </si>
  <si>
    <t>Montáž kabelů měděných bez ukončení uložených v trubkách zatažených plných kulatých nebo bezhalogenových (např. CYKY) počtu a průřezu žil 5x4 až 6 mm2</t>
  </si>
  <si>
    <t>-1471243727</t>
  </si>
  <si>
    <t>34111100</t>
  </si>
  <si>
    <t>kabel instalační jádro Cu plné izolace PVC plášť PVC 450/750V (CYKY) 5x6mm2</t>
  </si>
  <si>
    <t>-947177831</t>
  </si>
  <si>
    <t>350*1,15 'Přepočtené koeficientem množství</t>
  </si>
  <si>
    <t>741127156</t>
  </si>
  <si>
    <t>Montáž přípojnicového rozvodu z vodičů hliníkových průmyslového upevňovacích částí ocelového stožáru</t>
  </si>
  <si>
    <t>-954250778</t>
  </si>
  <si>
    <t>1000269793</t>
  </si>
  <si>
    <t xml:space="preserve">Stožárová výzbroj SV
</t>
  </si>
  <si>
    <t>123736568</t>
  </si>
  <si>
    <t>741810003</t>
  </si>
  <si>
    <t>Zkoušky a prohlídky elektrických rozvodů a zařízení celková prohlídka a vyhotovení revizní zprávy pro objem montážních prací přes 500 do 1000 tis. Kč</t>
  </si>
  <si>
    <t>2033864320</t>
  </si>
  <si>
    <t>741810011</t>
  </si>
  <si>
    <t>Zkoušky a prohlídky elektrických rozvodů a zařízení celková prohlídka a vyhotovení revizní zprávy pro objem montážních prací Příplatek k ceně 0003 za každých dalších i započatých 500 tis. Kč přes 1000 tis. Kč</t>
  </si>
  <si>
    <t>2140764278</t>
  </si>
  <si>
    <t>741820101</t>
  </si>
  <si>
    <t xml:space="preserve">Měření osvětlovacího zařízení izolačního stavu svítidel </t>
  </si>
  <si>
    <t>soubor</t>
  </si>
  <si>
    <t>1578104640</t>
  </si>
  <si>
    <t>742</t>
  </si>
  <si>
    <t>Elektromontáže - rozvodný systém</t>
  </si>
  <si>
    <t>742112200</t>
  </si>
  <si>
    <t>Montáž rozvodnic oceloplechových nebo plastových bez zapojení vodičů pro síť veřejného osvětlení, typ KS 4</t>
  </si>
  <si>
    <t>-299285866</t>
  </si>
  <si>
    <t>1136641</t>
  </si>
  <si>
    <t>Svorky a svorkovnice Svorky řadové a stož STOZAROVA SVORKOVNICE SR721-14</t>
  </si>
  <si>
    <t>KS</t>
  </si>
  <si>
    <t>759851906</t>
  </si>
  <si>
    <t>742122001.R</t>
  </si>
  <si>
    <t>Montáž a dodávka kabelové spojky nebo svorkovnice do 15 žil</t>
  </si>
  <si>
    <t>-811749167</t>
  </si>
  <si>
    <t>35436020</t>
  </si>
  <si>
    <t>spojka kabelová smršťovaná přímé do 1kV 91ah-20-5s 5x1,5-6mm</t>
  </si>
  <si>
    <t>-20215747</t>
  </si>
  <si>
    <t>Poznámka k položce:
odbočná</t>
  </si>
  <si>
    <t>742993105.1</t>
  </si>
  <si>
    <t>Napojení nového rozvodu VO ve stávající lampě nebo rozvaděči</t>
  </si>
  <si>
    <t>-1154093610</t>
  </si>
  <si>
    <t>742993110.1</t>
  </si>
  <si>
    <t>Revize, seřízení a uvedení do provozu VO</t>
  </si>
  <si>
    <t>-31795630</t>
  </si>
  <si>
    <t>743</t>
  </si>
  <si>
    <t>Elektromontáže - hrubá montáž</t>
  </si>
  <si>
    <t>743612111.R</t>
  </si>
  <si>
    <t xml:space="preserve">D+M zemnících svorek
</t>
  </si>
  <si>
    <t>306430328</t>
  </si>
  <si>
    <t>746</t>
  </si>
  <si>
    <t>Elektromontáže - soubory pro vodiče</t>
  </si>
  <si>
    <t>746212110</t>
  </si>
  <si>
    <t>Ukončení vodičů izolovaných s označením a zapojením na svorkovnici s otevřením a uzavřením krytu, průřezu žíly do 2,5 mm2</t>
  </si>
  <si>
    <t>-2097003980</t>
  </si>
  <si>
    <t>741130026</t>
  </si>
  <si>
    <t>Ukončení vodičů izolovaných s označením a zapojením na svorkovnici s otevřením a uzavřením krytu, průřezu žíly do 25 mm2</t>
  </si>
  <si>
    <t>765908608</t>
  </si>
  <si>
    <t>748</t>
  </si>
  <si>
    <t>Elektromontáže - osvětlovací zařízení a svítidla</t>
  </si>
  <si>
    <t>741372833.R</t>
  </si>
  <si>
    <t>Demontáž svítidel a stožáru bez zachování funkčnosti (do suti) průmyslových výbojkových venkovních na stožáru přes 3 m</t>
  </si>
  <si>
    <t>-1825378715</t>
  </si>
  <si>
    <t>74137300.R</t>
  </si>
  <si>
    <t xml:space="preserve">Montáž a dodávka sloupkového LED svítidla, výšky 1 m, 3000 K, 12 W, 1000 lm, litý hliník, IK10, IP65 </t>
  </si>
  <si>
    <t>-1603448976</t>
  </si>
  <si>
    <t>74137300.R1</t>
  </si>
  <si>
    <t>D+M zemní svítidlo LED 23W, 2150 lm, 3000K</t>
  </si>
  <si>
    <t>-1709478311</t>
  </si>
  <si>
    <t>74137300.R2</t>
  </si>
  <si>
    <t>D+M vodní svítidlo LED 23W, 1900 lm</t>
  </si>
  <si>
    <t>-1042893286</t>
  </si>
  <si>
    <t>74137300.R3</t>
  </si>
  <si>
    <t>D+M pilířový rozvaděč veřejného osvětlení, osazen lamelami ve stejném dekoru jako mobiliář parku, vč. dodávky a montáže jističů</t>
  </si>
  <si>
    <t>-88334956</t>
  </si>
  <si>
    <t>741373003</t>
  </si>
  <si>
    <t>Montáž svítidel výbojkových se zapojením vodičů průmyslových nebo venkovních na sloupek parkových</t>
  </si>
  <si>
    <t>-946741679</t>
  </si>
  <si>
    <t>741373002</t>
  </si>
  <si>
    <t>Montáž svítidel se zapojením vodičů průmyslových nebo venkovních na výložník</t>
  </si>
  <si>
    <t>570771446</t>
  </si>
  <si>
    <t>347742000.1</t>
  </si>
  <si>
    <t>svítidlo pro veřejné osvětlení 84 W, 12320 lm, 5000 K</t>
  </si>
  <si>
    <t>1011697657</t>
  </si>
  <si>
    <t>Poznámka k položce:
dle požadavku investora</t>
  </si>
  <si>
    <t>347742000.2</t>
  </si>
  <si>
    <t>svítidlo pro veřejné osvětlení 35 W, 5900 lm, 3000 K</t>
  </si>
  <si>
    <t>-623490015</t>
  </si>
  <si>
    <t>748719211</t>
  </si>
  <si>
    <t>Montáž stožárů osvětlení, bez zemních prací ostatních ocelových samostatně stojících, délky do 12 m</t>
  </si>
  <si>
    <t>77669922</t>
  </si>
  <si>
    <t>31674067.1</t>
  </si>
  <si>
    <t>stožár osvětlovací sadový Pz 133/108/89 v 6,2m</t>
  </si>
  <si>
    <t>128</t>
  </si>
  <si>
    <t>2030647958</t>
  </si>
  <si>
    <t>31674067.2</t>
  </si>
  <si>
    <t>stožár osvětlovací sadový Pz 114/89/76 v 7,2m</t>
  </si>
  <si>
    <t>-1786011103</t>
  </si>
  <si>
    <t>Práce a dodávky M</t>
  </si>
  <si>
    <t>21-M</t>
  </si>
  <si>
    <t xml:space="preserve"> Elektromontáže</t>
  </si>
  <si>
    <t>210204104</t>
  </si>
  <si>
    <t>Montáž výložníků osvětlení  jednoramenných sloupových, hmotnosti přes 35 kg</t>
  </si>
  <si>
    <t>1371822278</t>
  </si>
  <si>
    <t>1+1+3</t>
  </si>
  <si>
    <t>31674001</t>
  </si>
  <si>
    <t>výložník rovný jednoduchý k osvětlovacím stožárům uličním vyložení 1000mm</t>
  </si>
  <si>
    <t>758954568</t>
  </si>
  <si>
    <t>31674002</t>
  </si>
  <si>
    <t>výložník rovný jednoduchý k osvětlovacím stožárům uličním vyložení 1500mm</t>
  </si>
  <si>
    <t>-1001738413</t>
  </si>
  <si>
    <t>31674003</t>
  </si>
  <si>
    <t>výložník rovný jednoduchý k osvětlovacím stožárům uličním vyložení 2000mm</t>
  </si>
  <si>
    <t>-1915033828</t>
  </si>
  <si>
    <t>210204125</t>
  </si>
  <si>
    <t>Montáž patic stožárů osvětlení  litinových nebo ocelových</t>
  </si>
  <si>
    <t>-324203496</t>
  </si>
  <si>
    <t>404452410.R</t>
  </si>
  <si>
    <t>patice stožáru osvětlení FeZn, v. 500 mm, IK10</t>
  </si>
  <si>
    <t>1368012510</t>
  </si>
  <si>
    <t>210204211V</t>
  </si>
  <si>
    <t>Dodávka a montáž drobného materiálu (svorky, stahováky, šrouby, svorkovnice, spojovací a pomocný materiál atd.)</t>
  </si>
  <si>
    <t>sada</t>
  </si>
  <si>
    <t>1409102826</t>
  </si>
  <si>
    <t xml:space="preserve">Poznámka k položce:
</t>
  </si>
  <si>
    <t>210220020</t>
  </si>
  <si>
    <t>Montáž uzemňovacího vedení s upevněním, propojením a připojením pomocí svorek  v zemi s izolací spojů vodičů FeZn páskou průřezu do 120 mm2 v městské zástavbě</t>
  </si>
  <si>
    <t>-307258832</t>
  </si>
  <si>
    <t>630</t>
  </si>
  <si>
    <t>35442062</t>
  </si>
  <si>
    <t>pás zemnící 30x4mm FeZn</t>
  </si>
  <si>
    <t>1992538220</t>
  </si>
  <si>
    <t>HZS</t>
  </si>
  <si>
    <t>Hodinové zúčtovací sazby</t>
  </si>
  <si>
    <t>HZS2232</t>
  </si>
  <si>
    <t>Hodinové zúčtovací sazby profesí PSV  provádění stavebních instalací elektrikář odborný</t>
  </si>
  <si>
    <t>512</t>
  </si>
  <si>
    <t>-354302065</t>
  </si>
  <si>
    <t>SO 402 - Vedení NN</t>
  </si>
  <si>
    <t>132251102</t>
  </si>
  <si>
    <t>Hloubení nezapažených rýh šířky do 800 mm strojně s urovnáním dna do předepsaného profilu a spádu v hornině třídy těžitelnosti I skupiny 3 přes 20 do 50 m3</t>
  </si>
  <si>
    <t>1684729820</t>
  </si>
  <si>
    <t>80*0,4*1 "výkop rýhy délka*šířka*hloubka</t>
  </si>
  <si>
    <t xml:space="preserve">32-22,4 "zemina přemístěná na skládku </t>
  </si>
  <si>
    <t>9,6 "zemina přemístěná na skládku</t>
  </si>
  <si>
    <t>9,6*4 'Přepočtené koeficientem množství</t>
  </si>
  <si>
    <t>675579819</t>
  </si>
  <si>
    <t>9,6*1,75 'Přepočtené koeficientem množství</t>
  </si>
  <si>
    <t>80*0,4*0,7 "zásyp rýhy délka*šířka*hloubka</t>
  </si>
  <si>
    <t>80*0,4*0,3 "výkop rýhy délka*šířka*hloubka</t>
  </si>
  <si>
    <t>9,6*2 'Přepočtené koeficientem množství</t>
  </si>
  <si>
    <t>86*1,15 'Přepočtené koeficientem množství</t>
  </si>
  <si>
    <t>94*1,15 'Přepočtené koeficientem množství</t>
  </si>
  <si>
    <t>741810002</t>
  </si>
  <si>
    <t>Zkoušky a prohlídky elektrických rozvodů a zařízení celková prohlídka a vyhotovení revizní zprávy pro objem montážních prací přes 100 do 500 tis. Kč</t>
  </si>
  <si>
    <t>849866828</t>
  </si>
  <si>
    <t>74137300.R4</t>
  </si>
  <si>
    <t>D+M elektroměrový rozvaděč, pilířový, plastový, jednosazbový, 3x25A</t>
  </si>
  <si>
    <t>SO 403 - Vedení SEK</t>
  </si>
  <si>
    <t>115*0,4*1 "výkop rýhy délka*šířka*hloubka</t>
  </si>
  <si>
    <t xml:space="preserve">46-38,56 "zemina přemístěná na skládku </t>
  </si>
  <si>
    <t>7,44 "zemina přemístěná na skládku</t>
  </si>
  <si>
    <t>7,44*4 'Přepočtené koeficientem množství</t>
  </si>
  <si>
    <t>7,44*1,75 'Přepočtené koeficientem množství</t>
  </si>
  <si>
    <t>62*0,4*0,7 "zásyp rýhy délka*šířka*hloubka</t>
  </si>
  <si>
    <t>53*0,4*1 "zásyp rýhy délka*šířka*hloubka</t>
  </si>
  <si>
    <t>62*0,4*0,3 "výkop rýhy délka*šířka*hloubka</t>
  </si>
  <si>
    <t>7,44*2 'Přepočtené koeficientem množství</t>
  </si>
  <si>
    <t>899722.R</t>
  </si>
  <si>
    <t>D+M kabelové šachty, zatížení B125 
1,2x1,2x0,9 m</t>
  </si>
  <si>
    <t>1519854180</t>
  </si>
  <si>
    <t>SO 701 - Kašna</t>
  </si>
  <si>
    <t xml:space="preserve">    9 - Ostatní konstrukce a práce, bourání</t>
  </si>
  <si>
    <t xml:space="preserve">    711 - Izolace proti vodě, vlhkosti a plynům</t>
  </si>
  <si>
    <t>121151104</t>
  </si>
  <si>
    <t>Sejmutí ornice strojně při souvislé ploše do 100 m2, tl. vrstvy přes 200 do 250 mm</t>
  </si>
  <si>
    <t>-196989775</t>
  </si>
  <si>
    <t>1845998172</t>
  </si>
  <si>
    <t>11,3*1,8</t>
  </si>
  <si>
    <t>1400313864</t>
  </si>
  <si>
    <t>20,34+13,83-30,42</t>
  </si>
  <si>
    <t>-554147350</t>
  </si>
  <si>
    <t>3,75*4 'Přepočtené koeficientem množství</t>
  </si>
  <si>
    <t>357782914</t>
  </si>
  <si>
    <t>1668913329</t>
  </si>
  <si>
    <t>3,75*1,75 'Přepočtené koeficientem množství</t>
  </si>
  <si>
    <t>174151101</t>
  </si>
  <si>
    <t>Zásyp sypaninou z jakékoliv horniny strojně s uložením výkopku ve vrstvách se zhutněním jam, šachet, rýh nebo kolem objektů v těchto vykopávkách</t>
  </si>
  <si>
    <t>1312557782</t>
  </si>
  <si>
    <t>55,3*0,55</t>
  </si>
  <si>
    <t>-910609325</t>
  </si>
  <si>
    <t>4,5*3,5 "pod šachtu</t>
  </si>
  <si>
    <t>46,03 "pod kašnou</t>
  </si>
  <si>
    <t>271532211</t>
  </si>
  <si>
    <t>Podsyp pod základové konstrukce se zhutněním a urovnáním povrchu z kameniva hrubého, frakce 0 - 64 mm</t>
  </si>
  <si>
    <t>125881907</t>
  </si>
  <si>
    <t>0,2*46,03 "pod kašnou</t>
  </si>
  <si>
    <t>271532212</t>
  </si>
  <si>
    <t>Podsyp pod základové konstrukce se zhutněním a urovnáním povrchu z kameniva hrubého, frakce 16 - 32 mm</t>
  </si>
  <si>
    <t>950583012</t>
  </si>
  <si>
    <t>4,5*3,5*0,2 "pod šachtou</t>
  </si>
  <si>
    <t>273313811</t>
  </si>
  <si>
    <t>Základy z betonu prostého desky z betonu kamenem neprokládaného tř. C 25/30</t>
  </si>
  <si>
    <t>-799701019</t>
  </si>
  <si>
    <t>0,05*46,03 "pod kašnou</t>
  </si>
  <si>
    <t>273321511</t>
  </si>
  <si>
    <t>Základy z betonu železového (bez výztuže) desky z betonu bez zvláštních nároků na prostředí tř. C 25/30</t>
  </si>
  <si>
    <t>-162609841</t>
  </si>
  <si>
    <t>3,8*2,8*0,15 "šachta</t>
  </si>
  <si>
    <t>273351121</t>
  </si>
  <si>
    <t>Bednění základů desek zřízení</t>
  </si>
  <si>
    <t>-787637727</t>
  </si>
  <si>
    <t>273351122</t>
  </si>
  <si>
    <t>Bednění základů desek odstranění</t>
  </si>
  <si>
    <t>-1857576022</t>
  </si>
  <si>
    <t>25,9*0,1</t>
  </si>
  <si>
    <t>279113144</t>
  </si>
  <si>
    <t>Základové zdi z tvárnic ztraceného bednění včetně výplně z betonu  bez zvláštních nároků na vliv prostředí třídy C 20/25, tloušťky zdiva přes 250 do 300 mm</t>
  </si>
  <si>
    <t>-109963905</t>
  </si>
  <si>
    <t>2,5*3,8*2+2,5*2,8*2 "stěny šachty</t>
  </si>
  <si>
    <t>279362021</t>
  </si>
  <si>
    <t>Výztuž základových zdí nosných  svislých nebo odkloněných od svislice, rovinných nebo oblých, deskových nebo žebrových, včetně výztuže jejich žeber ze svařovaných sítí z drátů typu KARI</t>
  </si>
  <si>
    <t>2044118484</t>
  </si>
  <si>
    <t>194,34/1000</t>
  </si>
  <si>
    <t>0,194*1,05 'Přepočtené koeficientem množství</t>
  </si>
  <si>
    <t>341361821</t>
  </si>
  <si>
    <t>Výztuž stěn a příček nosných svislých nebo šikmých, rovných nebo oblých z betonářské oceli 10 505 (R) nebo BSt 500</t>
  </si>
  <si>
    <t>-1193527023</t>
  </si>
  <si>
    <t>257,16/1000 "výztuž stěn šachty</t>
  </si>
  <si>
    <t>0,257*1,05 'Přepočtené koeficientem množství</t>
  </si>
  <si>
    <t>380326332</t>
  </si>
  <si>
    <t>Kompletní konstrukce čistíren odpadních vod, nádrží, vodojemů, kanálů z betonu železového  bez výztuže a bednění pro konstrukce bílých van tř. C 25/30, tl. přes 150 do 300 mm</t>
  </si>
  <si>
    <t>131684277</t>
  </si>
  <si>
    <t>0,15*46,03/2 "nadbetonávka spádu</t>
  </si>
  <si>
    <t>0,25*46,03 "pod kašnou</t>
  </si>
  <si>
    <t>380356231</t>
  </si>
  <si>
    <t>Bednění kompletních konstrukcí čistíren odpadních vod, nádrží, vodojemů, kanálů  konstrukcí neomítaných z betonu prostého nebo železového ploch rovinných zřízení</t>
  </si>
  <si>
    <t>-114613538</t>
  </si>
  <si>
    <t>46,03+25,9*0,25</t>
  </si>
  <si>
    <t>380356232</t>
  </si>
  <si>
    <t>Bednění kompletních konstrukcí čistíren odpadních vod, nádrží, vodojemů, kanálů  konstrukcí neomítaných z betonu prostého nebo železového ploch rovinných odstranění</t>
  </si>
  <si>
    <t>738413885</t>
  </si>
  <si>
    <t>380361006</t>
  </si>
  <si>
    <t>Výztuž kompletních konstrukcí čistíren odpadních vod, nádrží, vodojemů, kanálů  z oceli 10 505 (R) nebo BSt 500</t>
  </si>
  <si>
    <t>1435646162</t>
  </si>
  <si>
    <t>58,48/1000</t>
  </si>
  <si>
    <t>0,058*1,05 'Přepočtené koeficientem množství</t>
  </si>
  <si>
    <t>380361011</t>
  </si>
  <si>
    <t>Výztuž kompletních konstrukcí čistíren odpadních vod, nádrží, vodojemů, kanálů  ze svařovaných sítí z drátů typu KARI</t>
  </si>
  <si>
    <t>-1013203709</t>
  </si>
  <si>
    <t>842,14/1000</t>
  </si>
  <si>
    <t>0,842*1,05 'Přepočtené koeficientem množství</t>
  </si>
  <si>
    <t>894302261</t>
  </si>
  <si>
    <t>Ostatní konstrukce na trubním vedení ze železobetonu strop šachet vodovodních nebo kanalizačních z betonu bez zvýšených nároků na prostředí tř. C 25/30</t>
  </si>
  <si>
    <t>1367755085</t>
  </si>
  <si>
    <t>3*2*0,15-0,75*0,65*0,15 "strop šachty</t>
  </si>
  <si>
    <t>894503111</t>
  </si>
  <si>
    <t>Bednění konstrukcí na trubním vedení deskových stropů šachet jakýchkoliv rozměrů</t>
  </si>
  <si>
    <t>1027725645</t>
  </si>
  <si>
    <t>3*2</t>
  </si>
  <si>
    <t>Ostatní konstrukce a práce, bourání</t>
  </si>
  <si>
    <t>1.R</t>
  </si>
  <si>
    <t>Technologická šachta polypropylen,3x2x2.7 metru,přelivná nádrž 2.5m3 a doprava, odvětrání, vodotěsný poklop, průchodky pro potrubí 
kalové čerpadlo</t>
  </si>
  <si>
    <t>400245812</t>
  </si>
  <si>
    <t>2.R</t>
  </si>
  <si>
    <t>Písková filtrace, UV- lampa, el.magnetický ventil, hlídání hladiny, automatické dávkování chemikálií, lapač nečistot, senzor intenzity větru 
samonasávací čerpadlo 20 m3/ hod, samonasávací čerpadlo 12 m3/ hod,centrální tryska, 5x naklápěcí tryska, 5x led osvětlení RGB/ 24V 
odtok, nerezové mřížky</t>
  </si>
  <si>
    <t>429043670</t>
  </si>
  <si>
    <t>3.R</t>
  </si>
  <si>
    <t>Elektroinstalace- rozvaděč IP 54, kabeláž, podružný materiál, časované spínání trysek, světel a filtrace, 2x frekvenční měniče, el. revize   
montážní práce, doprava materiálu a montážníků</t>
  </si>
  <si>
    <t>1860556545</t>
  </si>
  <si>
    <t>4.R</t>
  </si>
  <si>
    <t>Instalační materiál- tlakové hadice a potrubí, plastové fitinky, lepidlo, teflon, chráničky, kopoflex, kotvící materiál, nerezové mřížky a boxy  
dvojcestné ventily, zpětné klapky, šroubení, spojovací materiál</t>
  </si>
  <si>
    <t>-855793656</t>
  </si>
  <si>
    <t>5.R</t>
  </si>
  <si>
    <t xml:space="preserve">Montáž technologie, tlakové zkoušky, uvedení do provozu, návod a proškolení obsluhy, doprava materiálu a montážníků   </t>
  </si>
  <si>
    <t>788018126</t>
  </si>
  <si>
    <t>6.R</t>
  </si>
  <si>
    <t>D+M kašny    
Materiál šedá žula, povrch tryskaný, kladeno na vysokozátěžové terče, v kombinaci s lepením</t>
  </si>
  <si>
    <t>-1970438246</t>
  </si>
  <si>
    <t>Poznámka k položce:
Cena včetně: 
1) zaměření, vyhotovení PD 
2) materiál
3) formátování 112 m2
4) montáž 
5) broušení nebo leštění hran 52 mb 
6) vyfrézování otvorů 6 ks 
7) spojovací materiál, vysokozátěžové terče 112 m2
8) doprava - velké auto s rukou 2x 
9) přesuny hmot 
10) základní hydrofobní impregnace 112 m2 
11) technicé zajištění</t>
  </si>
  <si>
    <t>998142251</t>
  </si>
  <si>
    <t>Přesun hmot pro nádrže, jímky, zásobníky a jámy pozemní mimo zemědělství  se svislou nosnou konstrukcí monolitickou betonovou tyčovou nebo plošnou vodorovná dopravní vzdálenost do 50 m výšky do 25 m</t>
  </si>
  <si>
    <t>-364119551</t>
  </si>
  <si>
    <t>711</t>
  </si>
  <si>
    <t>Izolace proti vodě, vlhkosti a plynům</t>
  </si>
  <si>
    <t>711161115</t>
  </si>
  <si>
    <t>Izolace proti zemní vlhkosti a beztlakové vodě nopovými fóliemi na ploše vodorovné V vrstva ochranná, odvětrávací a drenážní výška nopku 20,0 mm, tl. fólie do 1,0 mm</t>
  </si>
  <si>
    <t>484566549</t>
  </si>
  <si>
    <t>3,8*2,8</t>
  </si>
  <si>
    <t>711161215</t>
  </si>
  <si>
    <t>Izolace proti zemní vlhkosti a beztlakové vodě nopovými fóliemi na ploše svislé S vrstva ochranná, odvětrávací a drenážní výška nopku 20,0 mm, tl. fólie do 1,0 mm</t>
  </si>
  <si>
    <t>1505141670</t>
  </si>
  <si>
    <t xml:space="preserve">SO 702 - Mobiliář </t>
  </si>
  <si>
    <t>122251102</t>
  </si>
  <si>
    <t>Odkopávky a prokopávky nezapažené strojně v hornině třídy těžitelnosti I skupiny 3 přes 20 do 50 m3</t>
  </si>
  <si>
    <t>-1594147583</t>
  </si>
  <si>
    <t>(25,7+3,14*2,7*2,7*2+3,14*3,075*3,075)*0,3</t>
  </si>
  <si>
    <t>1635303673</t>
  </si>
  <si>
    <t>985606961</t>
  </si>
  <si>
    <t>30,352*4 'Přepočtené koeficientem množství</t>
  </si>
  <si>
    <t>1989586097</t>
  </si>
  <si>
    <t>252662029</t>
  </si>
  <si>
    <t>30,352*1,75 'Přepočtené koeficientem množství</t>
  </si>
  <si>
    <t>733411124</t>
  </si>
  <si>
    <t>(22,5+3,14*2,7*2,7*2+3,14*3,075*3,075)</t>
  </si>
  <si>
    <t>684263008</t>
  </si>
  <si>
    <t>3,43*2+7,5*2+2*3,14*2,7*2+2*3,14*3,075</t>
  </si>
  <si>
    <t>59218002.R</t>
  </si>
  <si>
    <t>krajník betonový silniční 500x150x100mm</t>
  </si>
  <si>
    <t>-284805948</t>
  </si>
  <si>
    <t>75,083*1,02 'Přepočtené koeficientem množství</t>
  </si>
  <si>
    <t>9360010.R2</t>
  </si>
  <si>
    <t>D+M otočné houpdlo</t>
  </si>
  <si>
    <t>188842088</t>
  </si>
  <si>
    <t>Poznámka k položce:
2,73 x 0,4 x 1,57 m délka/šířka/výška
materiál:  galvanická ocel, nerezová ocel, guma tlumící nárazy s protiskluzovým povrchem
HP2</t>
  </si>
  <si>
    <t>936005212</t>
  </si>
  <si>
    <t>Montáž dětské houpačky  řetízkové s ocelovou konstrukcí dvoumístné</t>
  </si>
  <si>
    <t>-2019578871</t>
  </si>
  <si>
    <t>Poznámka k položce:
HP1</t>
  </si>
  <si>
    <t>74920006</t>
  </si>
  <si>
    <t xml:space="preserve">houpačka řetízková dvoumístná </t>
  </si>
  <si>
    <t>670849646</t>
  </si>
  <si>
    <t>Poznámka k položce:
3,23 x 0,21 x 2,14 m délka/šířka/výška
materiál:  galvanická ocel, nerezová ocel, guma tlumící nárazy
HP1</t>
  </si>
  <si>
    <t>936005232.R</t>
  </si>
  <si>
    <t>Montáž dětské houpačky  pružinové čtyřmístné - rodeodeska</t>
  </si>
  <si>
    <t>1027757055</t>
  </si>
  <si>
    <t>Poznámka k položce:
HP3</t>
  </si>
  <si>
    <t>74920010.R</t>
  </si>
  <si>
    <t>houpačka pružinová - rodeodeska</t>
  </si>
  <si>
    <t>-2142206148</t>
  </si>
  <si>
    <t>Poznámka k položce:
0,84 x 0,84 x 1,5 m délka/šířka/výška
materiál:  2 HPL desky s protiskuzovým hliníkovým povrchem, vysoce odolné ocelové pružiny
HP3</t>
  </si>
  <si>
    <t>936009113</t>
  </si>
  <si>
    <t>Bezpečnostní dopadová plocha na dětském hřišti  tloušťky 30 cm z kačírku</t>
  </si>
  <si>
    <t>-7724280</t>
  </si>
  <si>
    <t>Poznámka k položce:
včetně geotextilie</t>
  </si>
  <si>
    <t>936104211</t>
  </si>
  <si>
    <t>Montáž odpadkového koše  do betonové patky</t>
  </si>
  <si>
    <t>1149448215</t>
  </si>
  <si>
    <t>749101330.R</t>
  </si>
  <si>
    <t>Odpadkový koš obdélníkového půdorysu, dvířka s dřevěnými lamelami - akátové dřevo, objem pytle 120 l
37x58x105,5 cm</t>
  </si>
  <si>
    <t>936124112</t>
  </si>
  <si>
    <t>Montáž lavičky parkové stabilní se zabetonováním noh</t>
  </si>
  <si>
    <t>Poznámka k položce:
včetně betonových patek</t>
  </si>
  <si>
    <t>749101060.R</t>
  </si>
  <si>
    <t>lavička s opěradlem (kotvená) 185 x 64,5 x 81,0 cm</t>
  </si>
  <si>
    <t xml:space="preserve">Poznámka k položce:
z akátového dřeva, konstrukce ze slitiny hliníku  opatřená práškovým vypalovacím lakem RAL 9005 spojené dřevěnými lamelami pomocí šroubových spojů z nerezu </t>
  </si>
  <si>
    <t>998222012</t>
  </si>
  <si>
    <t>Přesun hmot pro tělovýchovné plochy  dopravní vzdálenost do 200 m</t>
  </si>
  <si>
    <t>1151588375</t>
  </si>
  <si>
    <t>998222198</t>
  </si>
  <si>
    <t>Přesun hmot pro tělovýchovné plochy  Příplatek k ceně za zvětšený přesun přes vymezenou největší dopravní vzdálenost do 1000 m</t>
  </si>
  <si>
    <t>-1795940654</t>
  </si>
  <si>
    <t>034503000</t>
  </si>
  <si>
    <t>D+M Informační tabule - provozní řád hřiště</t>
  </si>
  <si>
    <t>1950799199</t>
  </si>
  <si>
    <t>SO 801 - Sadové úpravy</t>
  </si>
  <si>
    <t>1225038661</t>
  </si>
  <si>
    <t>-1815186198</t>
  </si>
  <si>
    <t>398904755</t>
  </si>
  <si>
    <t>-1677206788</t>
  </si>
  <si>
    <t>72,79*13 'Přepočtené koeficientem množství</t>
  </si>
  <si>
    <t>-351091279</t>
  </si>
  <si>
    <t>112151111</t>
  </si>
  <si>
    <t>Pokácení stromu směrové v celku s odřezáním kmene a s odvětvením průměru kmene přes 100 do 200 mm</t>
  </si>
  <si>
    <t>558441363</t>
  </si>
  <si>
    <t>112151112</t>
  </si>
  <si>
    <t>Pokácení stromu směrové v celku s odřezáním kmene a s odvětvením průměru kmene přes 200 do 300 mm</t>
  </si>
  <si>
    <t>-555402125</t>
  </si>
  <si>
    <t>112151116</t>
  </si>
  <si>
    <t>Pokácení stromu směrové v celku s odřezáním kmene a s odvětvením průměru kmene přes 600 do 700 mm</t>
  </si>
  <si>
    <t>401975392</t>
  </si>
  <si>
    <t>112201111</t>
  </si>
  <si>
    <t>Odstranění pařezu v rovině nebo na svahu do 1:5 o průměru pařezu na řezné ploše do 200 mm</t>
  </si>
  <si>
    <t>1688745280</t>
  </si>
  <si>
    <t>112201112</t>
  </si>
  <si>
    <t>Odstranění pařezu v rovině nebo na svahu do 1:5 o průměru pařezu na řezné ploše přes 200 do 300 mm</t>
  </si>
  <si>
    <t>1945567927</t>
  </si>
  <si>
    <t>112201116</t>
  </si>
  <si>
    <t>Odstranění pařezu v rovině nebo na svahu do 1:5 o průměru pařezu na řezné ploše přes 600 do 700 mm</t>
  </si>
  <si>
    <t>1943020693</t>
  </si>
  <si>
    <t>-1352239198</t>
  </si>
  <si>
    <t>142+109</t>
  </si>
  <si>
    <t>122251101</t>
  </si>
  <si>
    <t>Odkopávky a prokopávky nezapažené strojně v hornině třídy těžitelnosti I skupiny 3 do 20 m3</t>
  </si>
  <si>
    <t>1596635343</t>
  </si>
  <si>
    <t>35*0,25 "výkop pro záhon</t>
  </si>
  <si>
    <t>162201401</t>
  </si>
  <si>
    <t>Vodorovné přemístění větví, kmenů nebo pařezů s naložením, složením a dopravou do 1000 m větví stromů listnatých, průměru kmene přes 100 do 300 mm</t>
  </si>
  <si>
    <t>-851935108</t>
  </si>
  <si>
    <t>162201403</t>
  </si>
  <si>
    <t>Vodorovné přemístění větví, kmenů nebo pařezů  s naložením, složením a dopravou do 1000 m větví stromů listnatých, průměru kmene přes 500 do 700 mm</t>
  </si>
  <si>
    <t>2120253302</t>
  </si>
  <si>
    <t>162201405</t>
  </si>
  <si>
    <t>Vodorovné přemístění větví, kmenů nebo pařezů s naložením, složením a dopravou do 1000 m větví stromů jehličnatých, průměru kmene přes 100 do 300 mm</t>
  </si>
  <si>
    <t>231014533</t>
  </si>
  <si>
    <t>162201411</t>
  </si>
  <si>
    <t>Vodorovné přemístění větví, kmenů nebo pařezů s naložením, složením a dopravou do 1000 m kmenů stromů listnatých, průměru přes 100 do 300 mm</t>
  </si>
  <si>
    <t>1205588437</t>
  </si>
  <si>
    <t>162201413</t>
  </si>
  <si>
    <t>Vodorovné přemístění větví, kmenů nebo pařezů s naložením, složením a dopravou do 1000 m kmenů stromů listnatých, průměru přes 500 do 700 mm</t>
  </si>
  <si>
    <t>1061536060</t>
  </si>
  <si>
    <t>162201415</t>
  </si>
  <si>
    <t>Vodorovné přemístění větví, kmenů nebo pařezů s naložením, složením a dopravou do 1000 m kmenů stromů jehličnatých, průměru přes 100 do 300 mm</t>
  </si>
  <si>
    <t>-964900689</t>
  </si>
  <si>
    <t>162201421</t>
  </si>
  <si>
    <t>Vodorovné přemístění větví, kmenů nebo pařezů s naložením, složením a dopravou do 1000 m pařezů kmenů, průměru přes 100 do 300 mm</t>
  </si>
  <si>
    <t>-388229824</t>
  </si>
  <si>
    <t>162201423</t>
  </si>
  <si>
    <t>Vodorovné přemístění větví, kmenů nebo pařezů s naložením, složením a dopravou do 1000 m pařezů kmenů, průměru přes 500 do 700 mm</t>
  </si>
  <si>
    <t>254322931</t>
  </si>
  <si>
    <t>162301931</t>
  </si>
  <si>
    <t>Vodorovné přemístění větví, kmenů nebo pařezů s naložením, složením a dopravou Příplatek k cenám za každých dalších i započatých 1000 m přes 1000 m větví stromů listnatých, průměru kmene přes 100 do 300 mm</t>
  </si>
  <si>
    <t>-545949614</t>
  </si>
  <si>
    <t>4*4 'Přepočtené koeficientem množství</t>
  </si>
  <si>
    <t>162301933</t>
  </si>
  <si>
    <t>Vodorovné přemístění větví, kmenů nebo pařezů s naložením, složením a dopravou Příplatek k cenám za každých dalších i započatých 1000 m přes 1000 m větví stromů listnatých, průměru kmene přes 500 do 700 mm</t>
  </si>
  <si>
    <t>1277883511</t>
  </si>
  <si>
    <t>1*4 'Přepočtené koeficientem množství</t>
  </si>
  <si>
    <t>162301941</t>
  </si>
  <si>
    <t>Vodorovné přemístění větví, kmenů nebo pařezů s naložením, složením a dopravou Příplatek k cenám za každých dalších i započatých 1000 m přes 1000 m větví stromů jehličnatých, o průměru kmene přes 100 do 300 mm</t>
  </si>
  <si>
    <t>-2044077557</t>
  </si>
  <si>
    <t>3*4 'Přepočtené koeficientem množství</t>
  </si>
  <si>
    <t>162301951</t>
  </si>
  <si>
    <t>Vodorovné přemístění větví, kmenů nebo pařezů s naložením, složením a dopravou Příplatek k cenám za každých dalších i započatých 1000 m přes 1000 m kmenů stromů listnatých, o průměru přes 100 do 300 mm</t>
  </si>
  <si>
    <t>-1377773551</t>
  </si>
  <si>
    <t>162301953</t>
  </si>
  <si>
    <t>Vodorovné přemístění větví, kmenů nebo pařezů s naložením, složením a dopravou Příplatek k cenám za každých dalších i započatých 1000 m přes 1000 m kmenů stromů listnatých, o průměru přes 500 do 700 mm</t>
  </si>
  <si>
    <t>1359965930</t>
  </si>
  <si>
    <t>162301961</t>
  </si>
  <si>
    <t>Vodorovné přemístění větví, kmenů nebo pařezů s naložením, složením a dopravou Příplatek k cenám za každých dalších i započatých 1000 m přes 1000 m kmenů stromů jehličnatých, průměru přes 100 do 300 mm</t>
  </si>
  <si>
    <t>-672975459</t>
  </si>
  <si>
    <t>162301971</t>
  </si>
  <si>
    <t>Vodorovné přemístění větví, kmenů nebo pařezů s naložením, složením a dopravou Příplatek k cenám za každých dalších i započatých 1000 m přes 1000 m pařezů kmenů, průměru přes 100 do 300 mm</t>
  </si>
  <si>
    <t>1155195217</t>
  </si>
  <si>
    <t>7*4 'Přepočtené koeficientem množství</t>
  </si>
  <si>
    <t>162301973</t>
  </si>
  <si>
    <t>Vodorovné přemístění větví, kmenů nebo pařezů s naložením, složením a dopravou Příplatek k cenám za každých dalších i započatých 1000 m přes 1000 m pařezů kmenů, průměru přes 500 do 700 mm</t>
  </si>
  <si>
    <t>-131550496</t>
  </si>
  <si>
    <t>910914208</t>
  </si>
  <si>
    <t>539,57 "přemístění ornice z mezideponie</t>
  </si>
  <si>
    <t>8,75*2 "přemístění dosypávky na mezideponii a zpět</t>
  </si>
  <si>
    <t>96,04+10,22-8,75 "přemístění zeminy z mezideponie</t>
  </si>
  <si>
    <t>197464016</t>
  </si>
  <si>
    <t>13*2 "jámy pro stromy</t>
  </si>
  <si>
    <t>0,4*4 "jámy pro keře</t>
  </si>
  <si>
    <t>-1996032992</t>
  </si>
  <si>
    <t>27,6*4 'Přepočtené koeficientem množství</t>
  </si>
  <si>
    <t>935779653</t>
  </si>
  <si>
    <t>906658896</t>
  </si>
  <si>
    <t>96,04+10,22</t>
  </si>
  <si>
    <t>-1856424200</t>
  </si>
  <si>
    <t>-365574535</t>
  </si>
  <si>
    <t>27*1,75 'Přepočtené koeficientem množství</t>
  </si>
  <si>
    <t>174111101</t>
  </si>
  <si>
    <t>Zásyp sypaninou z jakékoliv horniny ručně s uložením výkopku ve vrstvách se zhutněním jam, šachet, rýh nebo kolem objektů v těchto vykopávkách</t>
  </si>
  <si>
    <t>-2014157037</t>
  </si>
  <si>
    <t>4*2 "po přesunutých stromech</t>
  </si>
  <si>
    <t>181151321</t>
  </si>
  <si>
    <t>Plošná úprava terénu v zemině tř. 1 až 4 s urovnáním povrchu bez doplnění ornice souvislé plochy přes 500 m2 při nerovnostech terénu přes 100 do 150 mm v rovině nebo na svahu do 1:5</t>
  </si>
  <si>
    <t>181351113</t>
  </si>
  <si>
    <t>Rozprostření a urovnání ornice v rovině nebo ve svahu sklonu do 1:5 strojně při souvislé ploše přes 500 m2, tl. vrstvy do 200 mm</t>
  </si>
  <si>
    <t>-1866969434</t>
  </si>
  <si>
    <t>181411131</t>
  </si>
  <si>
    <t>Založení trávníku na půdě předem připravené plochy do 1000 m2 výsevem včetně utažení parkového v rovině nebo na svahu do 1:5</t>
  </si>
  <si>
    <t>-494056433</t>
  </si>
  <si>
    <t>00572420</t>
  </si>
  <si>
    <t>osivo směs travní parková okrasná</t>
  </si>
  <si>
    <t>1262369446</t>
  </si>
  <si>
    <t>3597,11*0,025 'Přepočtené koeficientem množství</t>
  </si>
  <si>
    <t>183101215</t>
  </si>
  <si>
    <t>Hloubení jamek pro vysazování rostlin v zemině tř.1 až 4 s výměnou půdy z 50% v rovině nebo na svahu do 1:5, objemu přes 0,125 do 0,40 m3</t>
  </si>
  <si>
    <t>1180789775</t>
  </si>
  <si>
    <t>10321100</t>
  </si>
  <si>
    <t>zahradní substrát pro výsadbu VL</t>
  </si>
  <si>
    <t>1285075774</t>
  </si>
  <si>
    <t>0,4*0,5*4</t>
  </si>
  <si>
    <t>183101322</t>
  </si>
  <si>
    <t>Hloubení jamek pro vysazování rostlin v zemině tř.1 až 4 s výměnou půdy z 100% v rovině nebo na svahu do 1:5, objemu přes 1,00 do 2,00 m3</t>
  </si>
  <si>
    <t>-1609172418</t>
  </si>
  <si>
    <t>13+4</t>
  </si>
  <si>
    <t>-1216099798</t>
  </si>
  <si>
    <t>Poznámka k položce:
75% strukturní substrát
25% výsadbový substrát</t>
  </si>
  <si>
    <t>183111112</t>
  </si>
  <si>
    <t>Hloubení jamek pro vysazování rostlin v zemině tř.1 až 4 bez výměny půdy  v rovině nebo na svahu do 1:5, objemu přes 0,002 do 0,005 m3</t>
  </si>
  <si>
    <t>267166443</t>
  </si>
  <si>
    <t>185+151+271+270+713+122+122+176+361+325+403+367+700+13+1004</t>
  </si>
  <si>
    <t>183211211</t>
  </si>
  <si>
    <t>Založení štěrkového záhonu pro výsadbu trvalek v zemině tř. 1 až 4 v rovině nebo na svahu do 1:5</t>
  </si>
  <si>
    <t>1839871745</t>
  </si>
  <si>
    <t>177+109</t>
  </si>
  <si>
    <t>58343872</t>
  </si>
  <si>
    <t>kamenivo drcené hrubé frakce 8/16</t>
  </si>
  <si>
    <t>1241112175</t>
  </si>
  <si>
    <t>286*0,07</t>
  </si>
  <si>
    <t>20,02*2 'Přepočtené koeficientem množství</t>
  </si>
  <si>
    <t>10364101</t>
  </si>
  <si>
    <t>zemina pro terénní úpravy -  ornice</t>
  </si>
  <si>
    <t>-355436315</t>
  </si>
  <si>
    <t>286*0,4</t>
  </si>
  <si>
    <t>114,4*1,75 'Přepočtené koeficientem množství</t>
  </si>
  <si>
    <t>-1178546596</t>
  </si>
  <si>
    <t>183211312</t>
  </si>
  <si>
    <t>Výsadba květin do připravené půdy se zalitím do připravené půdy, se zalitím trvalek prostokořenných</t>
  </si>
  <si>
    <t>919944682</t>
  </si>
  <si>
    <t>02652024.R</t>
  </si>
  <si>
    <t>Trvalky dle rozpisu</t>
  </si>
  <si>
    <t>-1341684473</t>
  </si>
  <si>
    <t>Poznámka k položce:
Růže parková Kordes ‚Wellenspiel‘ 185 ks
Růže mnohokvětá Kordes ‚Neon‘ 151 ks
Šalvěj hajní ‚Caradona‘ 271 ks
Šalvěj hajní ‚Sensation compact White‘ 270 ks
Hvězdnice keříčkovitá ‚Professor Anton
Kippenberg‘ 713 ks
Třapatka nachová 122 ks
Třapalka bledá 122 ks
čemeřice černá 176 ks
Česnek ‚Purple Sensation‘ 361 ks
Česnek ‚Mont Blanc‘ 325 ks
Tulipán jednoduchý pozdní ‚Violet Beauty‘ 367 ks
Narcis ,Pueblo´ 700 ks
Dochan psárkovitý 13 ks
Barvínek menší 1004 ks</t>
  </si>
  <si>
    <t>183402131</t>
  </si>
  <si>
    <t>Rozrušení půdy na hloubku přes 50 do 150 mm souvislé plochy přes 500 m2 v rovině nebo na svahu do 1:5</t>
  </si>
  <si>
    <t>183551411</t>
  </si>
  <si>
    <t>Úprava zemědělské půdy - orba rotačním kypřičem, hl. do 0,15 m, na ploše jednotlivě do 5 ha, o sklonu do 5 st.</t>
  </si>
  <si>
    <t>ha</t>
  </si>
  <si>
    <t>3597,11/10000</t>
  </si>
  <si>
    <t>184102311</t>
  </si>
  <si>
    <t>Výsadba keře bez balu do předem vyhloubené jamky se zalitím v rovině nebo na svahu do 1:5 výšky do 2 m v terénu</t>
  </si>
  <si>
    <t>2+2</t>
  </si>
  <si>
    <t>026505300.1</t>
  </si>
  <si>
    <t>Pěnišník /Rododendron ,Sovinec´/</t>
  </si>
  <si>
    <t>02652025</t>
  </si>
  <si>
    <t>šeřík obecný /Syringa vulgaris/</t>
  </si>
  <si>
    <t>1370157419</t>
  </si>
  <si>
    <t>184201112</t>
  </si>
  <si>
    <t>Výsadba stromů bez balu do předem vyhloubené jamky se zalitím  v rovině nebo na svahu do 1:5, při výšce kmene přes 1,8 do 2,5 m</t>
  </si>
  <si>
    <t>1794175571</t>
  </si>
  <si>
    <t>13+4 "nové+přesazované</t>
  </si>
  <si>
    <t>02650431</t>
  </si>
  <si>
    <t>bříza bělokorá /Betula pendula/ 200-250cm</t>
  </si>
  <si>
    <t>1782975723</t>
  </si>
  <si>
    <t>02650461</t>
  </si>
  <si>
    <t>dub letní /Quercus robur/ 150-200cm</t>
  </si>
  <si>
    <t>-117759661</t>
  </si>
  <si>
    <t>02650461.1</t>
  </si>
  <si>
    <t>jírovec pleťový ,Briotii´ 150-200cm</t>
  </si>
  <si>
    <t>-1862506367</t>
  </si>
  <si>
    <t>02650461.2</t>
  </si>
  <si>
    <t>Okrasná slivoň ,Kanzan´ 150-200cm</t>
  </si>
  <si>
    <t>1950076055</t>
  </si>
  <si>
    <t>02650461.3</t>
  </si>
  <si>
    <t>Jerlín japonský ,Regent´ 150-200cm</t>
  </si>
  <si>
    <t>-608163556</t>
  </si>
  <si>
    <t>184215133</t>
  </si>
  <si>
    <t>Ukotvení dřeviny kůly třemi kůly, délky přes 2 do 3 m</t>
  </si>
  <si>
    <t>2670690</t>
  </si>
  <si>
    <t>60591257</t>
  </si>
  <si>
    <t>kůl vyvazovací dřevěný impregnovaný D 8cm dl 3m</t>
  </si>
  <si>
    <t>-892223121</t>
  </si>
  <si>
    <t>184401111</t>
  </si>
  <si>
    <t>Příprava dřeviny k přesazení  v rovině nebo na svahu do 1:5 s balem, při průměru balu přes 0,6 do 0,8 m</t>
  </si>
  <si>
    <t>-1749677399</t>
  </si>
  <si>
    <t>184502114</t>
  </si>
  <si>
    <t>Vyzvednutí dřeviny k přesazení s balem  v rovině nebo na svahu do 1:5, při průměru balu přes 600 do 800 mm</t>
  </si>
  <si>
    <t>1969087706</t>
  </si>
  <si>
    <t>184802111</t>
  </si>
  <si>
    <t>Chemické odplevelení před založením kultury nad 20 m2 postřikem na široko v rovině a svahu do 1:5</t>
  </si>
  <si>
    <t>Poznámka k položce:
Poznámka k položce: chemické odplevelení postřikem neselektivním listovým herbicidem</t>
  </si>
  <si>
    <t>3597,11+286</t>
  </si>
  <si>
    <t>183403153</t>
  </si>
  <si>
    <t>Obdělání půdy hrabáním v rovině nebo na svahu do 1:5</t>
  </si>
  <si>
    <t>184802611</t>
  </si>
  <si>
    <t>Chemické odplevelení po založení kultury v rovině nebo na svahu do 1:5 postřikem na široko</t>
  </si>
  <si>
    <t>184911421</t>
  </si>
  <si>
    <t>Mulčování vysazených rostlin mulčovací kůrou, tl. do 100 mm v rovině nebo na svahu do 1:5</t>
  </si>
  <si>
    <t>-1046336528</t>
  </si>
  <si>
    <t>286+13+4*2</t>
  </si>
  <si>
    <t>10391100</t>
  </si>
  <si>
    <t>kůra mulčovací VL</t>
  </si>
  <si>
    <t>1423933889</t>
  </si>
  <si>
    <t>307*0,07 'Přepočtené koeficientem množství</t>
  </si>
  <si>
    <t>185802113</t>
  </si>
  <si>
    <t>Hnojení půdy nebo trávníku v rovině nebo na svahu do 1:5 umělým hnojivem na široko</t>
  </si>
  <si>
    <t>25111111</t>
  </si>
  <si>
    <t>ledek amonný s vápencem</t>
  </si>
  <si>
    <t>-1594817650</t>
  </si>
  <si>
    <t>Poznámka k položce:
minerální hnojivo</t>
  </si>
  <si>
    <t>3597,11</t>
  </si>
  <si>
    <t>3597,11*0,103 'Přepočtené koeficientem množství</t>
  </si>
  <si>
    <t>185803111</t>
  </si>
  <si>
    <t>Ošetření trávníku shrabáním v rovině a svahu do 1:5</t>
  </si>
  <si>
    <t>185851121</t>
  </si>
  <si>
    <t>Dovoz vody pro zálivku rostlin na vzdálenost do 1000 m</t>
  </si>
  <si>
    <t>3597,11/1000+(100*13+20*4)/1000</t>
  </si>
  <si>
    <t>4,977*3 'Přepočtené koeficientem množství</t>
  </si>
  <si>
    <t>1-B</t>
  </si>
  <si>
    <t>Povýsadbová péče - 48 měsíců</t>
  </si>
  <si>
    <t>84</t>
  </si>
  <si>
    <t xml:space="preserve">Poznámka k položce:
Povýsadbová péče
Po dobu 4 let bude zajišťována povýsadbová péče dodavatelskou firmou. Nově založeným výsadbám je
nutno zajistit udržovací a rozvojovou péči. Založené záhonové výsadby a kořenovou mísu stromů a keřů je
nezbytné odplevelovat. Současně je nutné odstranit suché a poškozené části rostlin a výmladky z podnoží.
Součástí péče je kontrola funkční účinnosti ukotvení a ochrany před slunečním zářením a kontrola
napadení chorobami a škůdci. Je-li potřeba zavlažovat, musí se množství zálivkové vody přizpůsobit stavu
výsadby. Především listnaté stromy vyžadují v následujících 4 letech po výsadbě v období sucha vydatnou
zálivku. Jejich kořenový systém není ještě dostatečně vyvinutý a mohlo by dojít k uschnutí stromku. Při
provádění řezu je nutno dbát na druhové zvláštnosti a na přirozené růstové formy rostlin. Místa řezu s
průměrem nad 3 cm je nutno ošetřit.
9
Povýsadbová údržba stromů
1. rok po výsadbě
• zálivka dle potřeby v období sucha - cca 15 x za rok 50 l na 1 strom při každé zálivce v období IV. –
IX.
• udržení bezplevelných mis – v případě potřeby V. – IX.
• oprava kotvení a úvazků - průběžně během roku opravit poškozené kolíky a příčky, opravit a
kontrolovat uvázání stromů úvazkem (musí držet strom, ale nesmí ho zaškrcovat, jak sílí kmen)
• přihnojení – po druhém roce je vhodné přihnojit obvyklou dávkou dusíkatého hnojiva v IV., a
kombinovaného hnojiva v VI.
• ošetření mechanického poškození - okamžitě po poškození seříznout ránu a zatřít stromovým
balzámem či alespoň latexovou barvou s přidáním vhodného širokospektrálního fungicidu
• ochrana před mrazem – u Javoru dlanitého v prvních letech
2. rok po výsadbě - totéž jako 1. rok
3. rok po výsadbě - totéž jako 1. rok, zálivku je možné omezit na 8 zásahů v době sucha. Na konci 3. roku se
odstraní kotvení stromů. Je nutné zajistit výchovný řez.
4. rok po výsadbě - totéž jako 1. rok, zálivku je možné omezit na 8 zásahů v době sucha. Na konci 3. roku se
odstraní kotvení stromů.
Další roky
• extenzivní údržba – Zálivka jen v období dlouhotrvajícího sucha (1 – 2 x ročně).
• Ošetření mechan. poškození trvá, v pozdějších letech je vhodný výchovný řez a průklest – lépe
svěřit odborné firmě.
Povýsadbová údržba keřových skupin
1. rok po výsadbě
• zálivka v období sucha - 8 – 10x během vegetace v dávce cca 15 l /m2 nebo rostlinu. Upozornění –
pro určení, zda půda je suchá je třeba odhrábnout mulč a posoudit zavlažení zeminy! IV. – IX.
• udržení bezplevelnosti – v případě potřeby – V. – IX.
• řez – Rododendron ani růže nevyžaduje pravidelný řez, pouze v nezbytných případech se provádí
před začátkem vegetace,
2. rok po výsadbě - totéž jako 1. rok
• přihnojení – po druhém roce je vhodné přihnojit obvyklou dávkou dusíkatého hnojiva v IV., a
kombinovaného hnojiva v VI.
3. rok po výsadbě - totéž jako 1. rok, zálivku je možné omezit na 3-5 zásahů v době velkého sucha.
4. rok po výsadbě - totéž jako 1. rok, zálivku je možné omezit na 3-5 zásahů v době velkého sucha.
Další roky
• extenzivní údržba - zálivka jen v extrémním suchu nebo u citlivých rostlin (např. stálezelené listnaté
keře před zimním obdobím)
• řez – šeřík snáší řez (i silný řez velmi dobře, pro bohatší kvetení je vhodné provést řez ihned po
odkvětu (není nutné)
Povýsadbová údržba trvalek
1. rok po výsadbě
• řez – sestřih uschlých květenství může být proveden ihned po odkvětu (kromě travin), ale je možné
ponechat je až do jara a seříznout později křovinořezem cca 5cm nad zemí (II.-III.). Následně bude
záhon dočištěn ručně, nůžkami a bude shrabána suchá hmota a spadané listí. Z čemeřic se ručně
10
odstraňují suché listy, neseřezávají se! Jsou vybrány kultivary růží, u kterých se řez provádí jednou
za 3 roky
• Udržení bezplevelnosti – v průběhu roku je nutné opatrně odstraňovat plevel, který vzrůstá hlavně
v blízkosti sazenice
• Zálivka – je doporučená v období sucha (kdy během 3 týdnů nenaprší ani 10mm srážek)
Další roky
• 1.-3. rok - totéž jako první rok, zálivka nutná pouze v dlouhém období sucha doporučena
jednorázová vydatná zálivka
• 4.rok po výsadbě bude pravděpodobně nutné doplnit cca 3cm silnou vrstvu štěrku (po jarním
sestřihu)
• odstraňování suchých uhynulých jedinců a náhrada za nové
• doplnění cibulovin
• usměrnění bujně rostoucích jedinců
Povýsadbová údržba trávníků
Sít na jaře
• Zálivka – dle potřeby
Po vzejití do 1. seče
• Zálivka – dle potřeby, ráno – večer tak, aby se netvořily louže, ale povrch půdy byl nasycen
vodou
Po první seči
• Zálivka - zaléváme v období sucha denně
• Udržení bezplevelnosti - Pokud nezmizí širokolisté plevele po 2 – 3 posekání trávy je nutno
aplikovat selektivní herbicid LONTREL + STARANE (lze zakoupit pod obchodním názvem
AGROFIT. Tyto je nutno aplikovat v době, kdy plevel má narostlou nadzemní část (před
sekáním) na suché rostliny, za bezvětří, v době, kdy teploty nepřesáhnou 28°C.Nesmí být
zasaženy okolní rostliny, nesmí alespoň 4 hod.po aplikaci pršet. Po aplikaci 5 dní nesekat.
• Přihnojení - je vhodné hnojit speciálními hnojivy cca po 14 dnech v IV. – VI. Plným hnojivem 1 –
2x v VII. – VIII.
• jarní údržba - na začátku vegetace je nutno vyhrabat či vertikulovat trávník, příp. uválet těžším
válcem
</t>
  </si>
  <si>
    <t>Přesun hmot pro sadovnické a krajinářské úpravy dopravní vzdálenost do 5000 m</t>
  </si>
  <si>
    <t>VON - Všeobecné a obecné náklady</t>
  </si>
  <si>
    <t xml:space="preserve">    0 - Vedlejší rozpočtové náklady</t>
  </si>
  <si>
    <t xml:space="preserve">    VRN1 - Průzkumné, geodetické a projektové práce</t>
  </si>
  <si>
    <t xml:space="preserve">    VRN3 - Zařízení staveniště</t>
  </si>
  <si>
    <t xml:space="preserve">    VRN6 - Územní vlivy</t>
  </si>
  <si>
    <t xml:space="preserve">    VRN7 - Provozní vlivy</t>
  </si>
  <si>
    <t xml:space="preserve">    VRN9 - Ostatní náklady</t>
  </si>
  <si>
    <t>913111115.R</t>
  </si>
  <si>
    <t>Montáž a demontáž dočasných dopravních značek samostatných značek základních, včetně pronájmu a demontáže, včetně vyřízení všech potřebných povolení Dle PD po celou dobu výstavby</t>
  </si>
  <si>
    <t>komplet</t>
  </si>
  <si>
    <t>Poznámka k položce:
Zpracování DIO, vč. zařízení a odstranění přechodného dopravního značení. Zajištění vydání všech potřebných rozhodnutí a stanovení pro přechodnou úpravu provozu na pozemních komunikacích dle zpracované PD a dle vyjádření dotčených orgánů. -          Soustavní péče zhotovitele o kvalitní přechodné značení -          Zabezpečení změny dopravního značení</t>
  </si>
  <si>
    <t>012203000</t>
  </si>
  <si>
    <t>Průzkumné, geodetické a projektové práce geodetické práce před a při provádění stavby</t>
  </si>
  <si>
    <t>Poznámka k položce:
Veškeré geodetické činnosti spojené s vytyčením stavebních objektů, inženýrských objektů a inženýrských sítí (vč. úhrady za jejich vytýčení). Geodetické vytýčení staveniště v terénu před zahájením stavebních prací (směrové, výškové)</t>
  </si>
  <si>
    <t>012303000</t>
  </si>
  <si>
    <t>Geodetické práce po výstavbě - geodetické zaměření také ve formátu Microstation</t>
  </si>
  <si>
    <t>Poznámka k položce:
Veškeré geodetické činnosti spojené se zdokumentováním skutečného provedení stavby stavebních objektů, inženýrských objektů a inženýrských sítí. Geodetické zaměření provést ve III. třídě přesnosti ve formátu .dgn V7 (Microstation)</t>
  </si>
  <si>
    <t>013254000</t>
  </si>
  <si>
    <t>Průzkumné, geodetické a projektové práce projektové práce dokumentace stavby (výkresová a textová) skutečného provedení stavby</t>
  </si>
  <si>
    <t>Poznámka k položce:
Vyhotovení dokumentace skutečného provedení stavby v rozsahu a podrobnosti dle zadávací dokumentace. Dodavatel provádí tyto projekční práce průběžně po celou dobu realizace stavby - 4 vyhotovení v tištěné podobě a 1 vyhotovení v el. podobě na CD.</t>
  </si>
  <si>
    <t>013194000</t>
  </si>
  <si>
    <t>Doklady potřebné ke kolaudaci jinde neuvedené</t>
  </si>
  <si>
    <t>Poznámka k položce:
Veškeré jiné administrativní a správní úkony vyplývající ze zadávací dokumentace veřejné zakázky nutné k řádnému dokončení a předání díla.</t>
  </si>
  <si>
    <t>022002000</t>
  </si>
  <si>
    <t>Ochrana stávajících inženýrských sítí před poškozením, případné osazení chrániček</t>
  </si>
  <si>
    <t>Poznámka k položce:
včetně příplatku za provádění zemních prací ručně v blízkosti podzemního vedení</t>
  </si>
  <si>
    <t>022002000.1</t>
  </si>
  <si>
    <t>Přeložení stávajících sítí, uložení stávajících sítí do chrániček</t>
  </si>
  <si>
    <t>2072989918</t>
  </si>
  <si>
    <t>Poznámka k položce:
dle požadavku PD</t>
  </si>
  <si>
    <t>043002000-1</t>
  </si>
  <si>
    <t>Inženýrská činnost - zkouška modulu přetvárnosti</t>
  </si>
  <si>
    <t>Poznámka k položce:
Jedná se o kontrolní zkoušku pro potřebu objednatele. Povinné zkoušky k jednotlivým konstrukčním vrstvám včetně zemního tělesa komunikace v rozsahu dle platných ČSN jsou zahrnuty v příslušných položkách.</t>
  </si>
  <si>
    <t>043002000-2</t>
  </si>
  <si>
    <t>Inženýrská činnost - zkouška míry zhutnění</t>
  </si>
  <si>
    <t>043002000-3</t>
  </si>
  <si>
    <t>Inženýrská činnost - zkouška vlhkosti</t>
  </si>
  <si>
    <t>043002000-4</t>
  </si>
  <si>
    <t>Inženýrská činnost - zkouška únosnosti zemní pláně</t>
  </si>
  <si>
    <t>043002000-5</t>
  </si>
  <si>
    <t>Inženýrská činnost - zkouška nivelační</t>
  </si>
  <si>
    <t>Poznámka k položce:
 Jedná se o kontrolní zkoušku pro potřebu objednatele. Povinné zkoušky k jednotlivým konstrukčním vrstvám včetně zemního tělesa komunikace v rozsahu dle platných ČSN jsou zahrnuty v příslušných položkách.</t>
  </si>
  <si>
    <t>VRN1</t>
  </si>
  <si>
    <t>Průzkumné, geodetické a projektové práce</t>
  </si>
  <si>
    <t>011314000</t>
  </si>
  <si>
    <t>Náklady na zajištění záchranného archeologického výzkumu v průběhu realizace stavby</t>
  </si>
  <si>
    <t>013002000.1</t>
  </si>
  <si>
    <t>Hlavní tituly průvodních činností a nákladů průzkumné, geodetické a projektové práce projektové práce - geometrický plán pro KN</t>
  </si>
  <si>
    <t>013294000</t>
  </si>
  <si>
    <t xml:space="preserve">Ostatní dokumentace - výrobní (dílenská) dokumentace </t>
  </si>
  <si>
    <t>1345326400</t>
  </si>
  <si>
    <t>Poznámka k položce:
např. pro kašnu</t>
  </si>
  <si>
    <t>VRN3</t>
  </si>
  <si>
    <t>Zařízení staveniště</t>
  </si>
  <si>
    <t>031002000</t>
  </si>
  <si>
    <t>Pasportizace stávajících objektů a komunikací (objízdných tras) - před zahájením a po ukončení stavebních prací</t>
  </si>
  <si>
    <t>032002000</t>
  </si>
  <si>
    <t>Hlavní tituly průvodních činností a nákladů zařízení staveniště vybavení staveniště</t>
  </si>
  <si>
    <t>Poznámka k položce:
Součástí položky je zejména : - náklady na stavební buňky (kanceláře, stavební sklady, mobilní WC atd.) - zřízení provozorních komunikací (lávky, můstky, zábrany atd.) - skládky na staveništi - zabezpečení staveniště (ohrazení prováděných objektů a osvětlení staveniště, atd.) - kontejnery na odpad. Součástí je také : - zajištění bezpečnosti (BOZP) během výstavby - zpracování plánu organizace výstavby aj." Návrh zařízení staveniště provede dodavatel stavby, daný návrh zohlední do jednotkové ceny této položky.</t>
  </si>
  <si>
    <t>034203000</t>
  </si>
  <si>
    <t>Zařízení staveniště zabezpečení staveniště oplocení staveniště - dodávka, montáž a demontáž</t>
  </si>
  <si>
    <t>Poznámka k položce:
Staveništěm bude komunikace. Nebezpečná místa (zejména výkopy) budou ohrazena - zabezpečena proti pádu ve tmě nebo nevidomé osoby (zarážka pro bílou hůl ve výšce 100 - 250 mm), samotné označení výstražnými páskami je nedostačující.</t>
  </si>
  <si>
    <t>039002000</t>
  </si>
  <si>
    <t>Hlavní tituly průvodních činností a nákladů zařízení staveniště zrušení zařízení staveniště</t>
  </si>
  <si>
    <t>Poznámka k položce:
Veškeré činnosti spojené se zrušením staveniště včetně uvedení částí neřešených projektovou dokumentací dotčených stavbou do původního stavu.</t>
  </si>
  <si>
    <t>VRN6</t>
  </si>
  <si>
    <t>Územní vlivy</t>
  </si>
  <si>
    <t>060001000</t>
  </si>
  <si>
    <t>Odvodnění staveniště</t>
  </si>
  <si>
    <t>VRN7</t>
  </si>
  <si>
    <t>Provozní vlivy</t>
  </si>
  <si>
    <t>075002000</t>
  </si>
  <si>
    <t>Ochrana stávající zeleně a zdi hřbitova</t>
  </si>
  <si>
    <t>VRN9</t>
  </si>
  <si>
    <t>Ostatní náklady</t>
  </si>
  <si>
    <t>092002000</t>
  </si>
  <si>
    <t>Čištění přilehlých komunikací, chodníků</t>
  </si>
  <si>
    <t>Poznámka k položce:
Čištění bude prováděno při znečištění</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</si>
</sst>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0000A8"/>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2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4" fillId="4" borderId="0" xfId="0" applyFont="1" applyFill="1" applyAlignment="1" applyProtection="1">
      <alignment horizontal="center" vertical="center"/>
      <protection/>
    </xf>
    <xf numFmtId="0" fontId="25" fillId="0" borderId="13" xfId="0" applyFont="1" applyBorder="1" applyAlignment="1" applyProtection="1">
      <alignment horizontal="center" vertical="center" wrapText="1"/>
      <protection/>
    </xf>
    <xf numFmtId="0" fontId="25" fillId="0" borderId="14"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7"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2"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7"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2" xfId="0" applyNumberFormat="1" applyFont="1" applyBorder="1" applyAlignment="1" applyProtection="1">
      <alignment vertical="center"/>
      <protection/>
    </xf>
    <xf numFmtId="0" fontId="6" fillId="0" borderId="0" xfId="0" applyFont="1" applyAlignment="1">
      <alignment horizontal="left" vertical="center"/>
    </xf>
    <xf numFmtId="4" fontId="31" fillId="0" borderId="18" xfId="0" applyNumberFormat="1" applyFont="1" applyBorder="1" applyAlignment="1" applyProtection="1">
      <alignment vertical="center"/>
      <protection/>
    </xf>
    <xf numFmtId="4" fontId="31" fillId="0" borderId="19" xfId="0" applyNumberFormat="1" applyFont="1" applyBorder="1" applyAlignment="1" applyProtection="1">
      <alignment vertical="center"/>
      <protection/>
    </xf>
    <xf numFmtId="166"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3" xfId="0" applyFont="1" applyFill="1" applyBorder="1" applyAlignment="1" applyProtection="1">
      <alignment horizontal="center" vertical="center" wrapText="1"/>
      <protection/>
    </xf>
    <xf numFmtId="0" fontId="24" fillId="4" borderId="14" xfId="0" applyFont="1" applyFill="1" applyBorder="1" applyAlignment="1" applyProtection="1">
      <alignment horizontal="center" vertical="center" wrapText="1"/>
      <protection/>
    </xf>
    <xf numFmtId="0" fontId="24" fillId="4" borderId="15" xfId="0" applyFont="1" applyFill="1" applyBorder="1" applyAlignment="1" applyProtection="1">
      <alignment horizontal="center" vertical="center" wrapText="1"/>
      <protection/>
    </xf>
    <xf numFmtId="0" fontId="24"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0" xfId="0" applyBorder="1" applyAlignment="1" applyProtection="1">
      <alignment vertical="center"/>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5" fillId="2" borderId="17"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2"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37"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25" fillId="2" borderId="18" xfId="0" applyFont="1" applyFill="1" applyBorder="1" applyAlignment="1" applyProtection="1">
      <alignment horizontal="left" vertical="center"/>
      <protection locked="0"/>
    </xf>
    <xf numFmtId="0" fontId="25" fillId="0" borderId="19" xfId="0" applyFont="1" applyBorder="1" applyAlignment="1" applyProtection="1">
      <alignment horizontal="center" vertical="center"/>
      <protection/>
    </xf>
    <xf numFmtId="0" fontId="0" fillId="0" borderId="19" xfId="0" applyFont="1" applyBorder="1" applyAlignment="1" applyProtection="1">
      <alignment vertical="center"/>
      <protection/>
    </xf>
    <xf numFmtId="166" fontId="25" fillId="0" borderId="19" xfId="0" applyNumberFormat="1" applyFont="1" applyBorder="1" applyAlignment="1" applyProtection="1">
      <alignment vertical="center"/>
      <protection/>
    </xf>
    <xf numFmtId="166" fontId="25" fillId="0" borderId="20" xfId="0" applyNumberFormat="1" applyFont="1" applyBorder="1" applyAlignment="1" applyProtection="1">
      <alignment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22" xfId="0" applyFont="1" applyBorder="1" applyAlignment="1" applyProtection="1">
      <alignment vertical="center"/>
      <protection/>
    </xf>
    <xf numFmtId="0" fontId="39" fillId="0" borderId="3" xfId="0" applyFont="1" applyBorder="1" applyAlignment="1">
      <alignment vertical="center"/>
    </xf>
    <xf numFmtId="0" fontId="38" fillId="2" borderId="1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8" fillId="2" borderId="18" xfId="0" applyFont="1" applyFill="1" applyBorder="1" applyAlignment="1" applyProtection="1">
      <alignment horizontal="left" vertical="center"/>
      <protection locked="0"/>
    </xf>
    <xf numFmtId="0" fontId="38" fillId="0" borderId="19" xfId="0" applyFont="1" applyBorder="1" applyAlignment="1" applyProtection="1">
      <alignment horizontal="center" vertical="center"/>
      <protection/>
    </xf>
    <xf numFmtId="0" fontId="10" fillId="0" borderId="18"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37" fillId="0" borderId="0" xfId="0" applyFont="1" applyAlignment="1" applyProtection="1">
      <alignment vertical="top" wrapText="1"/>
      <protection/>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20"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29" fillId="0" borderId="0" xfId="0" applyFont="1" applyAlignment="1" applyProtection="1">
      <alignment horizontal="left" vertical="center" wrapText="1"/>
      <protection/>
    </xf>
    <xf numFmtId="0" fontId="24" fillId="4" borderId="7"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4" fontId="30" fillId="0" borderId="0" xfId="0" applyNumberFormat="1" applyFont="1" applyAlignment="1" applyProtection="1">
      <alignment vertical="center"/>
      <protection/>
    </xf>
    <xf numFmtId="0" fontId="30" fillId="0" borderId="0" xfId="0" applyFont="1" applyAlignment="1" applyProtection="1">
      <alignment vertical="center"/>
      <protection/>
    </xf>
    <xf numFmtId="0" fontId="24" fillId="4" borderId="7" xfId="0" applyFont="1" applyFill="1" applyBorder="1" applyAlignment="1" applyProtection="1">
      <alignment horizontal="righ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4" fillId="4" borderId="21" xfId="0" applyFont="1" applyFill="1" applyBorder="1" applyAlignment="1" applyProtection="1">
      <alignment horizontal="left" vertical="center"/>
      <protection/>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0" fontId="23" fillId="0" borderId="17"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4" fontId="26" fillId="0" borderId="0" xfId="0" applyNumberFormat="1"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11"/>
  <sheetViews>
    <sheetView showGridLines="0" workbookViewId="0" topLeftCell="A115"/>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01"/>
      <c r="AS2" s="301"/>
      <c r="AT2" s="301"/>
      <c r="AU2" s="301"/>
      <c r="AV2" s="301"/>
      <c r="AW2" s="301"/>
      <c r="AX2" s="301"/>
      <c r="AY2" s="301"/>
      <c r="AZ2" s="301"/>
      <c r="BA2" s="301"/>
      <c r="BB2" s="301"/>
      <c r="BC2" s="301"/>
      <c r="BD2" s="301"/>
      <c r="BE2" s="30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5" t="s">
        <v>14</v>
      </c>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3"/>
      <c r="AQ5" s="23"/>
      <c r="AR5" s="21"/>
      <c r="BE5" s="282" t="s">
        <v>15</v>
      </c>
      <c r="BS5" s="18" t="s">
        <v>6</v>
      </c>
    </row>
    <row r="6" spans="2:71" s="1" customFormat="1" ht="36.95" customHeight="1">
      <c r="B6" s="22"/>
      <c r="C6" s="23"/>
      <c r="D6" s="29" t="s">
        <v>16</v>
      </c>
      <c r="E6" s="23"/>
      <c r="F6" s="23"/>
      <c r="G6" s="23"/>
      <c r="H6" s="23"/>
      <c r="I6" s="23"/>
      <c r="J6" s="23"/>
      <c r="K6" s="287" t="s">
        <v>17</v>
      </c>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3"/>
      <c r="AQ6" s="23"/>
      <c r="AR6" s="21"/>
      <c r="BE6" s="283"/>
      <c r="BS6" s="18" t="s">
        <v>6</v>
      </c>
    </row>
    <row r="7" spans="2:71" s="1" customFormat="1" ht="12" customHeight="1">
      <c r="B7" s="22"/>
      <c r="C7" s="23"/>
      <c r="D7" s="30"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0" t="s">
        <v>19</v>
      </c>
      <c r="AL7" s="23"/>
      <c r="AM7" s="23"/>
      <c r="AN7" s="28" t="s">
        <v>1</v>
      </c>
      <c r="AO7" s="23"/>
      <c r="AP7" s="23"/>
      <c r="AQ7" s="23"/>
      <c r="AR7" s="21"/>
      <c r="BE7" s="283"/>
      <c r="BS7" s="18" t="s">
        <v>6</v>
      </c>
    </row>
    <row r="8" spans="2:71" s="1" customFormat="1" ht="12" customHeight="1">
      <c r="B8" s="22"/>
      <c r="C8" s="23"/>
      <c r="D8" s="30"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22</v>
      </c>
      <c r="AL8" s="23"/>
      <c r="AM8" s="23"/>
      <c r="AN8" s="31" t="s">
        <v>23</v>
      </c>
      <c r="AO8" s="23"/>
      <c r="AP8" s="23"/>
      <c r="AQ8" s="23"/>
      <c r="AR8" s="21"/>
      <c r="BE8" s="283"/>
      <c r="BS8" s="18" t="s">
        <v>6</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283"/>
      <c r="BS9" s="18" t="s">
        <v>6</v>
      </c>
    </row>
    <row r="10" spans="2:71" s="1" customFormat="1" ht="12" customHeight="1">
      <c r="B10" s="22"/>
      <c r="C10" s="23"/>
      <c r="D10" s="30"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25</v>
      </c>
      <c r="AL10" s="23"/>
      <c r="AM10" s="23"/>
      <c r="AN10" s="28" t="s">
        <v>1</v>
      </c>
      <c r="AO10" s="23"/>
      <c r="AP10" s="23"/>
      <c r="AQ10" s="23"/>
      <c r="AR10" s="21"/>
      <c r="BE10" s="283"/>
      <c r="BS10" s="18" t="s">
        <v>6</v>
      </c>
    </row>
    <row r="11" spans="2:71" s="1" customFormat="1" ht="18.4" customHeight="1">
      <c r="B11" s="22"/>
      <c r="C11" s="23"/>
      <c r="D11" s="23"/>
      <c r="E11" s="28" t="s">
        <v>26</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27</v>
      </c>
      <c r="AL11" s="23"/>
      <c r="AM11" s="23"/>
      <c r="AN11" s="28" t="s">
        <v>1</v>
      </c>
      <c r="AO11" s="23"/>
      <c r="AP11" s="23"/>
      <c r="AQ11" s="23"/>
      <c r="AR11" s="21"/>
      <c r="BE11" s="283"/>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283"/>
      <c r="BS12" s="18" t="s">
        <v>6</v>
      </c>
    </row>
    <row r="13" spans="2:71" s="1" customFormat="1" ht="12" customHeight="1">
      <c r="B13" s="22"/>
      <c r="C13" s="23"/>
      <c r="D13" s="30"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25</v>
      </c>
      <c r="AL13" s="23"/>
      <c r="AM13" s="23"/>
      <c r="AN13" s="32" t="s">
        <v>29</v>
      </c>
      <c r="AO13" s="23"/>
      <c r="AP13" s="23"/>
      <c r="AQ13" s="23"/>
      <c r="AR13" s="21"/>
      <c r="BE13" s="283"/>
      <c r="BS13" s="18" t="s">
        <v>6</v>
      </c>
    </row>
    <row r="14" spans="2:71" ht="12.75">
      <c r="B14" s="22"/>
      <c r="C14" s="23"/>
      <c r="D14" s="23"/>
      <c r="E14" s="288" t="s">
        <v>29</v>
      </c>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30" t="s">
        <v>27</v>
      </c>
      <c r="AL14" s="23"/>
      <c r="AM14" s="23"/>
      <c r="AN14" s="32" t="s">
        <v>29</v>
      </c>
      <c r="AO14" s="23"/>
      <c r="AP14" s="23"/>
      <c r="AQ14" s="23"/>
      <c r="AR14" s="21"/>
      <c r="BE14" s="283"/>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283"/>
      <c r="BS15" s="18" t="s">
        <v>4</v>
      </c>
    </row>
    <row r="16" spans="2:71" s="1" customFormat="1" ht="12" customHeight="1">
      <c r="B16" s="22"/>
      <c r="C16" s="23"/>
      <c r="D16" s="30"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25</v>
      </c>
      <c r="AL16" s="23"/>
      <c r="AM16" s="23"/>
      <c r="AN16" s="28" t="s">
        <v>1</v>
      </c>
      <c r="AO16" s="23"/>
      <c r="AP16" s="23"/>
      <c r="AQ16" s="23"/>
      <c r="AR16" s="21"/>
      <c r="BE16" s="283"/>
      <c r="BS16" s="18" t="s">
        <v>4</v>
      </c>
    </row>
    <row r="17" spans="2:71" s="1" customFormat="1" ht="18.4" customHeight="1">
      <c r="B17" s="22"/>
      <c r="C17" s="23"/>
      <c r="D17" s="23"/>
      <c r="E17" s="28" t="s">
        <v>31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27</v>
      </c>
      <c r="AL17" s="23"/>
      <c r="AM17" s="23"/>
      <c r="AN17" s="28" t="s">
        <v>1</v>
      </c>
      <c r="AO17" s="23"/>
      <c r="AP17" s="23"/>
      <c r="AQ17" s="23"/>
      <c r="AR17" s="21"/>
      <c r="BE17" s="283"/>
      <c r="BS17" s="18" t="s">
        <v>32</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283"/>
      <c r="BS18" s="18" t="s">
        <v>6</v>
      </c>
    </row>
    <row r="19" spans="2:71" s="1" customFormat="1" ht="12" customHeight="1">
      <c r="B19" s="22"/>
      <c r="C19" s="23"/>
      <c r="D19" s="30" t="s">
        <v>33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25</v>
      </c>
      <c r="AL19" s="23"/>
      <c r="AM19" s="23"/>
      <c r="AN19" s="28" t="s">
        <v>1</v>
      </c>
      <c r="AO19" s="23"/>
      <c r="AP19" s="23"/>
      <c r="AQ19" s="23"/>
      <c r="AR19" s="21"/>
      <c r="BE19" s="283"/>
      <c r="BS19" s="18" t="s">
        <v>6</v>
      </c>
    </row>
    <row r="20" spans="2:71" s="1" customFormat="1" ht="18.4" customHeight="1">
      <c r="B20" s="22"/>
      <c r="C20" s="23"/>
      <c r="D20" s="23"/>
      <c r="E20" s="28" t="s">
        <v>34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27</v>
      </c>
      <c r="AL20" s="23"/>
      <c r="AM20" s="23"/>
      <c r="AN20" s="28" t="s">
        <v>1</v>
      </c>
      <c r="AO20" s="23"/>
      <c r="AP20" s="23"/>
      <c r="AQ20" s="23"/>
      <c r="AR20" s="21"/>
      <c r="BE20" s="283"/>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283"/>
    </row>
    <row r="22" spans="2:57" s="1" customFormat="1" ht="12" customHeight="1">
      <c r="B22" s="22"/>
      <c r="C22" s="23"/>
      <c r="D22" s="30" t="s">
        <v>35</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283"/>
    </row>
    <row r="23" spans="2:57" s="1" customFormat="1" ht="47.25" customHeight="1">
      <c r="B23" s="22"/>
      <c r="C23" s="23"/>
      <c r="D23" s="23"/>
      <c r="E23" s="290" t="s">
        <v>36</v>
      </c>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0"/>
      <c r="AM23" s="290"/>
      <c r="AN23" s="290"/>
      <c r="AO23" s="23"/>
      <c r="AP23" s="23"/>
      <c r="AQ23" s="23"/>
      <c r="AR23" s="21"/>
      <c r="BE23" s="283"/>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283"/>
    </row>
    <row r="25" spans="2:57"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283"/>
    </row>
    <row r="26" spans="1:57" s="2" customFormat="1" ht="25.9" customHeight="1">
      <c r="A26" s="35"/>
      <c r="B26" s="36"/>
      <c r="C26" s="37"/>
      <c r="D26" s="38" t="s">
        <v>37</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291">
        <f>ROUND(AG94,2)</f>
        <v>0</v>
      </c>
      <c r="AL26" s="292"/>
      <c r="AM26" s="292"/>
      <c r="AN26" s="292"/>
      <c r="AO26" s="292"/>
      <c r="AP26" s="37"/>
      <c r="AQ26" s="37"/>
      <c r="AR26" s="40"/>
      <c r="BE26" s="283"/>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283"/>
    </row>
    <row r="28" spans="1:57" s="2" customFormat="1" ht="12.75">
      <c r="A28" s="35"/>
      <c r="B28" s="36"/>
      <c r="C28" s="37"/>
      <c r="D28" s="37"/>
      <c r="E28" s="37"/>
      <c r="F28" s="37"/>
      <c r="G28" s="37"/>
      <c r="H28" s="37"/>
      <c r="I28" s="37"/>
      <c r="J28" s="37"/>
      <c r="K28" s="37"/>
      <c r="L28" s="293" t="s">
        <v>38</v>
      </c>
      <c r="M28" s="293"/>
      <c r="N28" s="293"/>
      <c r="O28" s="293"/>
      <c r="P28" s="293"/>
      <c r="Q28" s="37"/>
      <c r="R28" s="37"/>
      <c r="S28" s="37"/>
      <c r="T28" s="37"/>
      <c r="U28" s="37"/>
      <c r="V28" s="37"/>
      <c r="W28" s="293" t="s">
        <v>39</v>
      </c>
      <c r="X28" s="293"/>
      <c r="Y28" s="293"/>
      <c r="Z28" s="293"/>
      <c r="AA28" s="293"/>
      <c r="AB28" s="293"/>
      <c r="AC28" s="293"/>
      <c r="AD28" s="293"/>
      <c r="AE28" s="293"/>
      <c r="AF28" s="37"/>
      <c r="AG28" s="37"/>
      <c r="AH28" s="37"/>
      <c r="AI28" s="37"/>
      <c r="AJ28" s="37"/>
      <c r="AK28" s="293" t="s">
        <v>40</v>
      </c>
      <c r="AL28" s="293"/>
      <c r="AM28" s="293"/>
      <c r="AN28" s="293"/>
      <c r="AO28" s="293"/>
      <c r="AP28" s="37"/>
      <c r="AQ28" s="37"/>
      <c r="AR28" s="40"/>
      <c r="BE28" s="283"/>
    </row>
    <row r="29" spans="2:57" s="3" customFormat="1" ht="14.45" customHeight="1">
      <c r="B29" s="41"/>
      <c r="C29" s="42"/>
      <c r="D29" s="30" t="s">
        <v>41</v>
      </c>
      <c r="E29" s="42"/>
      <c r="F29" s="30" t="s">
        <v>42</v>
      </c>
      <c r="G29" s="42"/>
      <c r="H29" s="42"/>
      <c r="I29" s="42"/>
      <c r="J29" s="42"/>
      <c r="K29" s="42"/>
      <c r="L29" s="296">
        <v>0.21</v>
      </c>
      <c r="M29" s="295"/>
      <c r="N29" s="295"/>
      <c r="O29" s="295"/>
      <c r="P29" s="295"/>
      <c r="Q29" s="42"/>
      <c r="R29" s="42"/>
      <c r="S29" s="42"/>
      <c r="T29" s="42"/>
      <c r="U29" s="42"/>
      <c r="V29" s="42"/>
      <c r="W29" s="294">
        <f>ROUND(AZ94,2)</f>
        <v>0</v>
      </c>
      <c r="X29" s="295"/>
      <c r="Y29" s="295"/>
      <c r="Z29" s="295"/>
      <c r="AA29" s="295"/>
      <c r="AB29" s="295"/>
      <c r="AC29" s="295"/>
      <c r="AD29" s="295"/>
      <c r="AE29" s="295"/>
      <c r="AF29" s="42"/>
      <c r="AG29" s="42"/>
      <c r="AH29" s="42"/>
      <c r="AI29" s="42"/>
      <c r="AJ29" s="42"/>
      <c r="AK29" s="294">
        <f>ROUND(AV94,2)</f>
        <v>0</v>
      </c>
      <c r="AL29" s="295"/>
      <c r="AM29" s="295"/>
      <c r="AN29" s="295"/>
      <c r="AO29" s="295"/>
      <c r="AP29" s="42"/>
      <c r="AQ29" s="42"/>
      <c r="AR29" s="43"/>
      <c r="BE29" s="284"/>
    </row>
    <row r="30" spans="2:57" s="3" customFormat="1" ht="14.45" customHeight="1">
      <c r="B30" s="41"/>
      <c r="C30" s="42"/>
      <c r="D30" s="42"/>
      <c r="E30" s="42"/>
      <c r="F30" s="30" t="s">
        <v>43</v>
      </c>
      <c r="G30" s="42"/>
      <c r="H30" s="42"/>
      <c r="I30" s="42"/>
      <c r="J30" s="42"/>
      <c r="K30" s="42"/>
      <c r="L30" s="296">
        <v>0.15</v>
      </c>
      <c r="M30" s="295"/>
      <c r="N30" s="295"/>
      <c r="O30" s="295"/>
      <c r="P30" s="295"/>
      <c r="Q30" s="42"/>
      <c r="R30" s="42"/>
      <c r="S30" s="42"/>
      <c r="T30" s="42"/>
      <c r="U30" s="42"/>
      <c r="V30" s="42"/>
      <c r="W30" s="294">
        <f>ROUND(BA94,2)</f>
        <v>0</v>
      </c>
      <c r="X30" s="295"/>
      <c r="Y30" s="295"/>
      <c r="Z30" s="295"/>
      <c r="AA30" s="295"/>
      <c r="AB30" s="295"/>
      <c r="AC30" s="295"/>
      <c r="AD30" s="295"/>
      <c r="AE30" s="295"/>
      <c r="AF30" s="42"/>
      <c r="AG30" s="42"/>
      <c r="AH30" s="42"/>
      <c r="AI30" s="42"/>
      <c r="AJ30" s="42"/>
      <c r="AK30" s="294">
        <f>ROUND(AW94,2)</f>
        <v>0</v>
      </c>
      <c r="AL30" s="295"/>
      <c r="AM30" s="295"/>
      <c r="AN30" s="295"/>
      <c r="AO30" s="295"/>
      <c r="AP30" s="42"/>
      <c r="AQ30" s="42"/>
      <c r="AR30" s="43"/>
      <c r="BE30" s="284"/>
    </row>
    <row r="31" spans="2:57" s="3" customFormat="1" ht="14.45" customHeight="1" hidden="1">
      <c r="B31" s="41"/>
      <c r="C31" s="42"/>
      <c r="D31" s="42"/>
      <c r="E31" s="42"/>
      <c r="F31" s="30" t="s">
        <v>44</v>
      </c>
      <c r="G31" s="42"/>
      <c r="H31" s="42"/>
      <c r="I31" s="42"/>
      <c r="J31" s="42"/>
      <c r="K31" s="42"/>
      <c r="L31" s="296">
        <v>0.21</v>
      </c>
      <c r="M31" s="295"/>
      <c r="N31" s="295"/>
      <c r="O31" s="295"/>
      <c r="P31" s="295"/>
      <c r="Q31" s="42"/>
      <c r="R31" s="42"/>
      <c r="S31" s="42"/>
      <c r="T31" s="42"/>
      <c r="U31" s="42"/>
      <c r="V31" s="42"/>
      <c r="W31" s="294">
        <f>ROUND(BB94,2)</f>
        <v>0</v>
      </c>
      <c r="X31" s="295"/>
      <c r="Y31" s="295"/>
      <c r="Z31" s="295"/>
      <c r="AA31" s="295"/>
      <c r="AB31" s="295"/>
      <c r="AC31" s="295"/>
      <c r="AD31" s="295"/>
      <c r="AE31" s="295"/>
      <c r="AF31" s="42"/>
      <c r="AG31" s="42"/>
      <c r="AH31" s="42"/>
      <c r="AI31" s="42"/>
      <c r="AJ31" s="42"/>
      <c r="AK31" s="294">
        <v>0</v>
      </c>
      <c r="AL31" s="295"/>
      <c r="AM31" s="295"/>
      <c r="AN31" s="295"/>
      <c r="AO31" s="295"/>
      <c r="AP31" s="42"/>
      <c r="AQ31" s="42"/>
      <c r="AR31" s="43"/>
      <c r="BE31" s="284"/>
    </row>
    <row r="32" spans="2:57" s="3" customFormat="1" ht="14.45" customHeight="1" hidden="1">
      <c r="B32" s="41"/>
      <c r="C32" s="42"/>
      <c r="D32" s="42"/>
      <c r="E32" s="42"/>
      <c r="F32" s="30" t="s">
        <v>45</v>
      </c>
      <c r="G32" s="42"/>
      <c r="H32" s="42"/>
      <c r="I32" s="42"/>
      <c r="J32" s="42"/>
      <c r="K32" s="42"/>
      <c r="L32" s="296">
        <v>0.15</v>
      </c>
      <c r="M32" s="295"/>
      <c r="N32" s="295"/>
      <c r="O32" s="295"/>
      <c r="P32" s="295"/>
      <c r="Q32" s="42"/>
      <c r="R32" s="42"/>
      <c r="S32" s="42"/>
      <c r="T32" s="42"/>
      <c r="U32" s="42"/>
      <c r="V32" s="42"/>
      <c r="W32" s="294">
        <f>ROUND(BC94,2)</f>
        <v>0</v>
      </c>
      <c r="X32" s="295"/>
      <c r="Y32" s="295"/>
      <c r="Z32" s="295"/>
      <c r="AA32" s="295"/>
      <c r="AB32" s="295"/>
      <c r="AC32" s="295"/>
      <c r="AD32" s="295"/>
      <c r="AE32" s="295"/>
      <c r="AF32" s="42"/>
      <c r="AG32" s="42"/>
      <c r="AH32" s="42"/>
      <c r="AI32" s="42"/>
      <c r="AJ32" s="42"/>
      <c r="AK32" s="294">
        <v>0</v>
      </c>
      <c r="AL32" s="295"/>
      <c r="AM32" s="295"/>
      <c r="AN32" s="295"/>
      <c r="AO32" s="295"/>
      <c r="AP32" s="42"/>
      <c r="AQ32" s="42"/>
      <c r="AR32" s="43"/>
      <c r="BE32" s="284"/>
    </row>
    <row r="33" spans="2:57" s="3" customFormat="1" ht="14.45" customHeight="1" hidden="1">
      <c r="B33" s="41"/>
      <c r="C33" s="42"/>
      <c r="D33" s="42"/>
      <c r="E33" s="42"/>
      <c r="F33" s="30" t="s">
        <v>46</v>
      </c>
      <c r="G33" s="42"/>
      <c r="H33" s="42"/>
      <c r="I33" s="42"/>
      <c r="J33" s="42"/>
      <c r="K33" s="42"/>
      <c r="L33" s="296">
        <v>0</v>
      </c>
      <c r="M33" s="295"/>
      <c r="N33" s="295"/>
      <c r="O33" s="295"/>
      <c r="P33" s="295"/>
      <c r="Q33" s="42"/>
      <c r="R33" s="42"/>
      <c r="S33" s="42"/>
      <c r="T33" s="42"/>
      <c r="U33" s="42"/>
      <c r="V33" s="42"/>
      <c r="W33" s="294">
        <f>ROUND(BD94,2)</f>
        <v>0</v>
      </c>
      <c r="X33" s="295"/>
      <c r="Y33" s="295"/>
      <c r="Z33" s="295"/>
      <c r="AA33" s="295"/>
      <c r="AB33" s="295"/>
      <c r="AC33" s="295"/>
      <c r="AD33" s="295"/>
      <c r="AE33" s="295"/>
      <c r="AF33" s="42"/>
      <c r="AG33" s="42"/>
      <c r="AH33" s="42"/>
      <c r="AI33" s="42"/>
      <c r="AJ33" s="42"/>
      <c r="AK33" s="294">
        <v>0</v>
      </c>
      <c r="AL33" s="295"/>
      <c r="AM33" s="295"/>
      <c r="AN33" s="295"/>
      <c r="AO33" s="295"/>
      <c r="AP33" s="42"/>
      <c r="AQ33" s="42"/>
      <c r="AR33" s="43"/>
      <c r="BE33" s="284"/>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283"/>
    </row>
    <row r="35" spans="1:57" s="2" customFormat="1" ht="25.9" customHeight="1">
      <c r="A35" s="35"/>
      <c r="B35" s="36"/>
      <c r="C35" s="44"/>
      <c r="D35" s="45" t="s">
        <v>47</v>
      </c>
      <c r="E35" s="46"/>
      <c r="F35" s="46"/>
      <c r="G35" s="46"/>
      <c r="H35" s="46"/>
      <c r="I35" s="46"/>
      <c r="J35" s="46"/>
      <c r="K35" s="46"/>
      <c r="L35" s="46"/>
      <c r="M35" s="46"/>
      <c r="N35" s="46"/>
      <c r="O35" s="46"/>
      <c r="P35" s="46"/>
      <c r="Q35" s="46"/>
      <c r="R35" s="46"/>
      <c r="S35" s="46"/>
      <c r="T35" s="47" t="s">
        <v>48</v>
      </c>
      <c r="U35" s="46"/>
      <c r="V35" s="46"/>
      <c r="W35" s="46"/>
      <c r="X35" s="300" t="s">
        <v>49</v>
      </c>
      <c r="Y35" s="298"/>
      <c r="Z35" s="298"/>
      <c r="AA35" s="298"/>
      <c r="AB35" s="298"/>
      <c r="AC35" s="46"/>
      <c r="AD35" s="46"/>
      <c r="AE35" s="46"/>
      <c r="AF35" s="46"/>
      <c r="AG35" s="46"/>
      <c r="AH35" s="46"/>
      <c r="AI35" s="46"/>
      <c r="AJ35" s="46"/>
      <c r="AK35" s="297">
        <f>SUM(AK26:AK33)</f>
        <v>0</v>
      </c>
      <c r="AL35" s="298"/>
      <c r="AM35" s="298"/>
      <c r="AN35" s="298"/>
      <c r="AO35" s="299"/>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14.45" customHeight="1">
      <c r="A37" s="35"/>
      <c r="B37" s="36"/>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40"/>
      <c r="BE37" s="35"/>
    </row>
    <row r="38" spans="2:44" s="1" customFormat="1" ht="14.45"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5"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5"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5"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5"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5"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5"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5"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5"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5"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5"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5" customHeight="1">
      <c r="B49" s="48"/>
      <c r="C49" s="49"/>
      <c r="D49" s="50" t="s">
        <v>50</v>
      </c>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0" t="s">
        <v>51</v>
      </c>
      <c r="AI49" s="51"/>
      <c r="AJ49" s="51"/>
      <c r="AK49" s="51"/>
      <c r="AL49" s="51"/>
      <c r="AM49" s="51"/>
      <c r="AN49" s="51"/>
      <c r="AO49" s="51"/>
      <c r="AP49" s="49"/>
      <c r="AQ49" s="49"/>
      <c r="AR49" s="52"/>
    </row>
    <row r="50" spans="2:44" ht="11.25">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1.25">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1.25">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1.25">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1.25">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1.25">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1.25">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1.25">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1.25">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1.25">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75">
      <c r="A60" s="35"/>
      <c r="B60" s="36"/>
      <c r="C60" s="37"/>
      <c r="D60" s="53" t="s">
        <v>52</v>
      </c>
      <c r="E60" s="39"/>
      <c r="F60" s="39"/>
      <c r="G60" s="39"/>
      <c r="H60" s="39"/>
      <c r="I60" s="39"/>
      <c r="J60" s="39"/>
      <c r="K60" s="39"/>
      <c r="L60" s="39"/>
      <c r="M60" s="39"/>
      <c r="N60" s="39"/>
      <c r="O60" s="39"/>
      <c r="P60" s="39"/>
      <c r="Q60" s="39"/>
      <c r="R60" s="39"/>
      <c r="S60" s="39"/>
      <c r="T60" s="39"/>
      <c r="U60" s="39"/>
      <c r="V60" s="53" t="s">
        <v>53</v>
      </c>
      <c r="W60" s="39"/>
      <c r="X60" s="39"/>
      <c r="Y60" s="39"/>
      <c r="Z60" s="39"/>
      <c r="AA60" s="39"/>
      <c r="AB60" s="39"/>
      <c r="AC60" s="39"/>
      <c r="AD60" s="39"/>
      <c r="AE60" s="39"/>
      <c r="AF60" s="39"/>
      <c r="AG60" s="39"/>
      <c r="AH60" s="53" t="s">
        <v>52</v>
      </c>
      <c r="AI60" s="39"/>
      <c r="AJ60" s="39"/>
      <c r="AK60" s="39"/>
      <c r="AL60" s="39"/>
      <c r="AM60" s="53" t="s">
        <v>53</v>
      </c>
      <c r="AN60" s="39"/>
      <c r="AO60" s="39"/>
      <c r="AP60" s="37"/>
      <c r="AQ60" s="37"/>
      <c r="AR60" s="40"/>
      <c r="BE60" s="35"/>
    </row>
    <row r="61" spans="2:44" ht="11.25">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1.25">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1.25">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75">
      <c r="A64" s="35"/>
      <c r="B64" s="36"/>
      <c r="C64" s="37"/>
      <c r="D64" s="50" t="s">
        <v>54</v>
      </c>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0" t="s">
        <v>55</v>
      </c>
      <c r="AI64" s="54"/>
      <c r="AJ64" s="54"/>
      <c r="AK64" s="54"/>
      <c r="AL64" s="54"/>
      <c r="AM64" s="54"/>
      <c r="AN64" s="54"/>
      <c r="AO64" s="54"/>
      <c r="AP64" s="37"/>
      <c r="AQ64" s="37"/>
      <c r="AR64" s="40"/>
      <c r="BE64" s="35"/>
    </row>
    <row r="65" spans="2:44" ht="11.25">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1.25">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1.25">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1.25">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1.25">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1.25">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1.25">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1.25">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1.25">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1.25">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75">
      <c r="A75" s="35"/>
      <c r="B75" s="36"/>
      <c r="C75" s="37"/>
      <c r="D75" s="53" t="s">
        <v>52</v>
      </c>
      <c r="E75" s="39"/>
      <c r="F75" s="39"/>
      <c r="G75" s="39"/>
      <c r="H75" s="39"/>
      <c r="I75" s="39"/>
      <c r="J75" s="39"/>
      <c r="K75" s="39"/>
      <c r="L75" s="39"/>
      <c r="M75" s="39"/>
      <c r="N75" s="39"/>
      <c r="O75" s="39"/>
      <c r="P75" s="39"/>
      <c r="Q75" s="39"/>
      <c r="R75" s="39"/>
      <c r="S75" s="39"/>
      <c r="T75" s="39"/>
      <c r="U75" s="39"/>
      <c r="V75" s="53" t="s">
        <v>53</v>
      </c>
      <c r="W75" s="39"/>
      <c r="X75" s="39"/>
      <c r="Y75" s="39"/>
      <c r="Z75" s="39"/>
      <c r="AA75" s="39"/>
      <c r="AB75" s="39"/>
      <c r="AC75" s="39"/>
      <c r="AD75" s="39"/>
      <c r="AE75" s="39"/>
      <c r="AF75" s="39"/>
      <c r="AG75" s="39"/>
      <c r="AH75" s="53" t="s">
        <v>52</v>
      </c>
      <c r="AI75" s="39"/>
      <c r="AJ75" s="39"/>
      <c r="AK75" s="39"/>
      <c r="AL75" s="39"/>
      <c r="AM75" s="53" t="s">
        <v>53</v>
      </c>
      <c r="AN75" s="39"/>
      <c r="AO75" s="39"/>
      <c r="AP75" s="37"/>
      <c r="AQ75" s="37"/>
      <c r="AR75" s="40"/>
      <c r="BE75" s="35"/>
    </row>
    <row r="76" spans="1:57" s="2" customFormat="1" ht="11.25">
      <c r="A76" s="35"/>
      <c r="B76" s="36"/>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40"/>
      <c r="BE76" s="35"/>
    </row>
    <row r="77" spans="1:57" s="2" customFormat="1" ht="6.95" customHeight="1">
      <c r="A77" s="35"/>
      <c r="B77" s="55"/>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40"/>
      <c r="BE77" s="35"/>
    </row>
    <row r="81" spans="1:57" s="2" customFormat="1" ht="6.95" customHeight="1">
      <c r="A81" s="35"/>
      <c r="B81" s="57"/>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40"/>
      <c r="BE81" s="35"/>
    </row>
    <row r="82" spans="1:57" s="2" customFormat="1" ht="24.95" customHeight="1">
      <c r="A82" s="35"/>
      <c r="B82" s="36"/>
      <c r="C82" s="24" t="s">
        <v>56</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40"/>
      <c r="BE82" s="35"/>
    </row>
    <row r="83" spans="1:57" s="2" customFormat="1" ht="6.95" customHeight="1">
      <c r="A83" s="35"/>
      <c r="B83" s="36"/>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40"/>
      <c r="BE83" s="35"/>
    </row>
    <row r="84" spans="2:44" s="4" customFormat="1" ht="12" customHeight="1">
      <c r="B84" s="59"/>
      <c r="C84" s="30" t="s">
        <v>13</v>
      </c>
      <c r="D84" s="60"/>
      <c r="E84" s="60"/>
      <c r="F84" s="60"/>
      <c r="G84" s="60"/>
      <c r="H84" s="60"/>
      <c r="I84" s="60"/>
      <c r="J84" s="60"/>
      <c r="K84" s="60"/>
      <c r="L84" s="60" t="str">
        <f>K5</f>
        <v>5/2021</v>
      </c>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1"/>
    </row>
    <row r="85" spans="2:44" s="5" customFormat="1" ht="36.95" customHeight="1">
      <c r="B85" s="62"/>
      <c r="C85" s="63" t="s">
        <v>16</v>
      </c>
      <c r="D85" s="64"/>
      <c r="E85" s="64"/>
      <c r="F85" s="64"/>
      <c r="G85" s="64"/>
      <c r="H85" s="64"/>
      <c r="I85" s="64"/>
      <c r="J85" s="64"/>
      <c r="K85" s="64"/>
      <c r="L85" s="279" t="str">
        <f>K6</f>
        <v>Revitalizace prostranství Na Rybníčku k.ú. Třeboň</v>
      </c>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64"/>
      <c r="AQ85" s="64"/>
      <c r="AR85" s="65"/>
    </row>
    <row r="86" spans="1:57" s="2" customFormat="1" ht="6.95" customHeight="1">
      <c r="A86" s="35"/>
      <c r="B86" s="36"/>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40"/>
      <c r="BE86" s="35"/>
    </row>
    <row r="87" spans="1:57" s="2" customFormat="1" ht="12" customHeight="1">
      <c r="A87" s="35"/>
      <c r="B87" s="36"/>
      <c r="C87" s="30" t="s">
        <v>20</v>
      </c>
      <c r="D87" s="37"/>
      <c r="E87" s="37"/>
      <c r="F87" s="37"/>
      <c r="G87" s="37"/>
      <c r="H87" s="37"/>
      <c r="I87" s="37"/>
      <c r="J87" s="37"/>
      <c r="K87" s="37"/>
      <c r="L87" s="66" t="str">
        <f>IF(K8="","",K8)</f>
        <v>Třeboň</v>
      </c>
      <c r="M87" s="37"/>
      <c r="N87" s="37"/>
      <c r="O87" s="37"/>
      <c r="P87" s="37"/>
      <c r="Q87" s="37"/>
      <c r="R87" s="37"/>
      <c r="S87" s="37"/>
      <c r="T87" s="37"/>
      <c r="U87" s="37"/>
      <c r="V87" s="37"/>
      <c r="W87" s="37"/>
      <c r="X87" s="37"/>
      <c r="Y87" s="37"/>
      <c r="Z87" s="37"/>
      <c r="AA87" s="37"/>
      <c r="AB87" s="37"/>
      <c r="AC87" s="37"/>
      <c r="AD87" s="37"/>
      <c r="AE87" s="37"/>
      <c r="AF87" s="37"/>
      <c r="AG87" s="37"/>
      <c r="AH87" s="37"/>
      <c r="AI87" s="30" t="s">
        <v>22</v>
      </c>
      <c r="AJ87" s="37"/>
      <c r="AK87" s="37"/>
      <c r="AL87" s="37"/>
      <c r="AM87" s="305" t="str">
        <f>IF(AN8="","",AN8)</f>
        <v>20. 8. 2021</v>
      </c>
      <c r="AN87" s="305"/>
      <c r="AO87" s="37"/>
      <c r="AP87" s="37"/>
      <c r="AQ87" s="37"/>
      <c r="AR87" s="40"/>
      <c r="BE87" s="35"/>
    </row>
    <row r="88" spans="1:57" s="2" customFormat="1" ht="6.95" customHeight="1">
      <c r="A88" s="35"/>
      <c r="B88" s="36"/>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40"/>
      <c r="BE88" s="35"/>
    </row>
    <row r="89" spans="1:57" s="2" customFormat="1" ht="15.2" customHeight="1">
      <c r="A89" s="35"/>
      <c r="B89" s="36"/>
      <c r="C89" s="30" t="s">
        <v>24</v>
      </c>
      <c r="D89" s="37"/>
      <c r="E89" s="37"/>
      <c r="F89" s="37"/>
      <c r="G89" s="37"/>
      <c r="H89" s="37"/>
      <c r="I89" s="37"/>
      <c r="J89" s="37"/>
      <c r="K89" s="37"/>
      <c r="L89" s="60" t="str">
        <f>IF(E11="","",E11)</f>
        <v>Město Třeboň</v>
      </c>
      <c r="M89" s="37"/>
      <c r="N89" s="37"/>
      <c r="O89" s="37"/>
      <c r="P89" s="37"/>
      <c r="Q89" s="37"/>
      <c r="R89" s="37"/>
      <c r="S89" s="37"/>
      <c r="T89" s="37"/>
      <c r="U89" s="37"/>
      <c r="V89" s="37"/>
      <c r="W89" s="37"/>
      <c r="X89" s="37"/>
      <c r="Y89" s="37"/>
      <c r="Z89" s="37"/>
      <c r="AA89" s="37"/>
      <c r="AB89" s="37"/>
      <c r="AC89" s="37"/>
      <c r="AD89" s="37"/>
      <c r="AE89" s="37"/>
      <c r="AF89" s="37"/>
      <c r="AG89" s="37"/>
      <c r="AH89" s="37"/>
      <c r="AI89" s="30" t="s">
        <v>30</v>
      </c>
      <c r="AJ89" s="37"/>
      <c r="AK89" s="37"/>
      <c r="AL89" s="37"/>
      <c r="AM89" s="306" t="str">
        <f>IF(E17="","",E17)</f>
        <v>Ing. arch. Martin Jirovský</v>
      </c>
      <c r="AN89" s="307"/>
      <c r="AO89" s="307"/>
      <c r="AP89" s="307"/>
      <c r="AQ89" s="37"/>
      <c r="AR89" s="40"/>
      <c r="AS89" s="309" t="s">
        <v>57</v>
      </c>
      <c r="AT89" s="310"/>
      <c r="AU89" s="68"/>
      <c r="AV89" s="68"/>
      <c r="AW89" s="68"/>
      <c r="AX89" s="68"/>
      <c r="AY89" s="68"/>
      <c r="AZ89" s="68"/>
      <c r="BA89" s="68"/>
      <c r="BB89" s="68"/>
      <c r="BC89" s="68"/>
      <c r="BD89" s="69"/>
      <c r="BE89" s="35"/>
    </row>
    <row r="90" spans="1:57" s="2" customFormat="1" ht="15.2" customHeight="1">
      <c r="A90" s="35"/>
      <c r="B90" s="36"/>
      <c r="C90" s="30" t="s">
        <v>28</v>
      </c>
      <c r="D90" s="37"/>
      <c r="E90" s="37"/>
      <c r="F90" s="37"/>
      <c r="G90" s="37"/>
      <c r="H90" s="37"/>
      <c r="I90" s="37"/>
      <c r="J90" s="37"/>
      <c r="K90" s="37"/>
      <c r="L90" s="60" t="str">
        <f>IF(E14="Vyplň údaj","",E14)</f>
        <v/>
      </c>
      <c r="M90" s="37"/>
      <c r="N90" s="37"/>
      <c r="O90" s="37"/>
      <c r="P90" s="37"/>
      <c r="Q90" s="37"/>
      <c r="R90" s="37"/>
      <c r="S90" s="37"/>
      <c r="T90" s="37"/>
      <c r="U90" s="37"/>
      <c r="V90" s="37"/>
      <c r="W90" s="37"/>
      <c r="X90" s="37"/>
      <c r="Y90" s="37"/>
      <c r="Z90" s="37"/>
      <c r="AA90" s="37"/>
      <c r="AB90" s="37"/>
      <c r="AC90" s="37"/>
      <c r="AD90" s="37"/>
      <c r="AE90" s="37"/>
      <c r="AF90" s="37"/>
      <c r="AG90" s="37"/>
      <c r="AH90" s="37"/>
      <c r="AI90" s="30" t="s">
        <v>33</v>
      </c>
      <c r="AJ90" s="37"/>
      <c r="AK90" s="37"/>
      <c r="AL90" s="37"/>
      <c r="AM90" s="306" t="str">
        <f>IF(E20="","",E20)</f>
        <v>Ing. Barbora Filip</v>
      </c>
      <c r="AN90" s="307"/>
      <c r="AO90" s="307"/>
      <c r="AP90" s="307"/>
      <c r="AQ90" s="37"/>
      <c r="AR90" s="40"/>
      <c r="AS90" s="311"/>
      <c r="AT90" s="312"/>
      <c r="AU90" s="70"/>
      <c r="AV90" s="70"/>
      <c r="AW90" s="70"/>
      <c r="AX90" s="70"/>
      <c r="AY90" s="70"/>
      <c r="AZ90" s="70"/>
      <c r="BA90" s="70"/>
      <c r="BB90" s="70"/>
      <c r="BC90" s="70"/>
      <c r="BD90" s="71"/>
      <c r="BE90" s="35"/>
    </row>
    <row r="91" spans="1:57" s="2" customFormat="1" ht="10.9" customHeight="1">
      <c r="A91" s="35"/>
      <c r="B91" s="36"/>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40"/>
      <c r="AS91" s="313"/>
      <c r="AT91" s="314"/>
      <c r="AU91" s="72"/>
      <c r="AV91" s="72"/>
      <c r="AW91" s="72"/>
      <c r="AX91" s="72"/>
      <c r="AY91" s="72"/>
      <c r="AZ91" s="72"/>
      <c r="BA91" s="72"/>
      <c r="BB91" s="72"/>
      <c r="BC91" s="72"/>
      <c r="BD91" s="73"/>
      <c r="BE91" s="35"/>
    </row>
    <row r="92" spans="1:57" s="2" customFormat="1" ht="29.25" customHeight="1">
      <c r="A92" s="35"/>
      <c r="B92" s="36"/>
      <c r="C92" s="275" t="s">
        <v>58</v>
      </c>
      <c r="D92" s="276"/>
      <c r="E92" s="276"/>
      <c r="F92" s="276"/>
      <c r="G92" s="276"/>
      <c r="H92" s="74"/>
      <c r="I92" s="278" t="s">
        <v>59</v>
      </c>
      <c r="J92" s="276"/>
      <c r="K92" s="276"/>
      <c r="L92" s="276"/>
      <c r="M92" s="276"/>
      <c r="N92" s="276"/>
      <c r="O92" s="276"/>
      <c r="P92" s="276"/>
      <c r="Q92" s="276"/>
      <c r="R92" s="276"/>
      <c r="S92" s="276"/>
      <c r="T92" s="276"/>
      <c r="U92" s="276"/>
      <c r="V92" s="276"/>
      <c r="W92" s="276"/>
      <c r="X92" s="276"/>
      <c r="Y92" s="276"/>
      <c r="Z92" s="276"/>
      <c r="AA92" s="276"/>
      <c r="AB92" s="276"/>
      <c r="AC92" s="276"/>
      <c r="AD92" s="276"/>
      <c r="AE92" s="276"/>
      <c r="AF92" s="276"/>
      <c r="AG92" s="304" t="s">
        <v>60</v>
      </c>
      <c r="AH92" s="276"/>
      <c r="AI92" s="276"/>
      <c r="AJ92" s="276"/>
      <c r="AK92" s="276"/>
      <c r="AL92" s="276"/>
      <c r="AM92" s="276"/>
      <c r="AN92" s="278" t="s">
        <v>61</v>
      </c>
      <c r="AO92" s="276"/>
      <c r="AP92" s="308"/>
      <c r="AQ92" s="75" t="s">
        <v>62</v>
      </c>
      <c r="AR92" s="40"/>
      <c r="AS92" s="76" t="s">
        <v>63</v>
      </c>
      <c r="AT92" s="77" t="s">
        <v>64</v>
      </c>
      <c r="AU92" s="77" t="s">
        <v>65</v>
      </c>
      <c r="AV92" s="77" t="s">
        <v>66</v>
      </c>
      <c r="AW92" s="77" t="s">
        <v>67</v>
      </c>
      <c r="AX92" s="77" t="s">
        <v>68</v>
      </c>
      <c r="AY92" s="77" t="s">
        <v>69</v>
      </c>
      <c r="AZ92" s="77" t="s">
        <v>70</v>
      </c>
      <c r="BA92" s="77" t="s">
        <v>71</v>
      </c>
      <c r="BB92" s="77" t="s">
        <v>72</v>
      </c>
      <c r="BC92" s="77" t="s">
        <v>73</v>
      </c>
      <c r="BD92" s="78" t="s">
        <v>74</v>
      </c>
      <c r="BE92" s="35"/>
    </row>
    <row r="93" spans="1:57" s="2" customFormat="1" ht="10.9" customHeight="1">
      <c r="A93" s="35"/>
      <c r="B93" s="36"/>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40"/>
      <c r="AS93" s="79"/>
      <c r="AT93" s="80"/>
      <c r="AU93" s="80"/>
      <c r="AV93" s="80"/>
      <c r="AW93" s="80"/>
      <c r="AX93" s="80"/>
      <c r="AY93" s="80"/>
      <c r="AZ93" s="80"/>
      <c r="BA93" s="80"/>
      <c r="BB93" s="80"/>
      <c r="BC93" s="80"/>
      <c r="BD93" s="81"/>
      <c r="BE93" s="35"/>
    </row>
    <row r="94" spans="2:90" s="6" customFormat="1" ht="32.45" customHeight="1">
      <c r="B94" s="82"/>
      <c r="C94" s="83" t="s">
        <v>75</v>
      </c>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281">
        <f>ROUND(SUM(AG95:AG109),2)</f>
        <v>0</v>
      </c>
      <c r="AH94" s="281"/>
      <c r="AI94" s="281"/>
      <c r="AJ94" s="281"/>
      <c r="AK94" s="281"/>
      <c r="AL94" s="281"/>
      <c r="AM94" s="281"/>
      <c r="AN94" s="315">
        <f aca="true" t="shared" si="0" ref="AN94:AN109">SUM(AG94,AT94)</f>
        <v>0</v>
      </c>
      <c r="AO94" s="315"/>
      <c r="AP94" s="315"/>
      <c r="AQ94" s="86" t="s">
        <v>1</v>
      </c>
      <c r="AR94" s="87"/>
      <c r="AS94" s="88">
        <f>ROUND(SUM(AS95:AS109),2)</f>
        <v>0</v>
      </c>
      <c r="AT94" s="89">
        <f aca="true" t="shared" si="1" ref="AT94:AT109">ROUND(SUM(AV94:AW94),2)</f>
        <v>0</v>
      </c>
      <c r="AU94" s="90">
        <f>ROUND(SUM(AU95:AU109),5)</f>
        <v>0</v>
      </c>
      <c r="AV94" s="89">
        <f>ROUND(AZ94*L29,2)</f>
        <v>0</v>
      </c>
      <c r="AW94" s="89">
        <f>ROUND(BA94*L30,2)</f>
        <v>0</v>
      </c>
      <c r="AX94" s="89">
        <f>ROUND(BB94*L29,2)</f>
        <v>0</v>
      </c>
      <c r="AY94" s="89">
        <f>ROUND(BC94*L30,2)</f>
        <v>0</v>
      </c>
      <c r="AZ94" s="89">
        <f>ROUND(SUM(AZ95:AZ109),2)</f>
        <v>0</v>
      </c>
      <c r="BA94" s="89">
        <f>ROUND(SUM(BA95:BA109),2)</f>
        <v>0</v>
      </c>
      <c r="BB94" s="89">
        <f>ROUND(SUM(BB95:BB109),2)</f>
        <v>0</v>
      </c>
      <c r="BC94" s="89">
        <f>ROUND(SUM(BC95:BC109),2)</f>
        <v>0</v>
      </c>
      <c r="BD94" s="91">
        <f>ROUND(SUM(BD95:BD109),2)</f>
        <v>0</v>
      </c>
      <c r="BS94" s="92" t="s">
        <v>76</v>
      </c>
      <c r="BT94" s="92" t="s">
        <v>77</v>
      </c>
      <c r="BU94" s="93" t="s">
        <v>78</v>
      </c>
      <c r="BV94" s="92" t="s">
        <v>79</v>
      </c>
      <c r="BW94" s="92" t="s">
        <v>5</v>
      </c>
      <c r="BX94" s="92" t="s">
        <v>80</v>
      </c>
      <c r="CL94" s="92" t="s">
        <v>1</v>
      </c>
    </row>
    <row r="95" spans="1:91" s="7" customFormat="1" ht="16.5" customHeight="1">
      <c r="A95" s="94" t="s">
        <v>81</v>
      </c>
      <c r="B95" s="95"/>
      <c r="C95" s="96"/>
      <c r="D95" s="277" t="s">
        <v>82</v>
      </c>
      <c r="E95" s="277"/>
      <c r="F95" s="277"/>
      <c r="G95" s="277"/>
      <c r="H95" s="277"/>
      <c r="I95" s="97"/>
      <c r="J95" s="277" t="s">
        <v>83</v>
      </c>
      <c r="K95" s="277"/>
      <c r="L95" s="277"/>
      <c r="M95" s="277"/>
      <c r="N95" s="277"/>
      <c r="O95" s="277"/>
      <c r="P95" s="277"/>
      <c r="Q95" s="277"/>
      <c r="R95" s="277"/>
      <c r="S95" s="277"/>
      <c r="T95" s="277"/>
      <c r="U95" s="277"/>
      <c r="V95" s="277"/>
      <c r="W95" s="277"/>
      <c r="X95" s="277"/>
      <c r="Y95" s="277"/>
      <c r="Z95" s="277"/>
      <c r="AA95" s="277"/>
      <c r="AB95" s="277"/>
      <c r="AC95" s="277"/>
      <c r="AD95" s="277"/>
      <c r="AE95" s="277"/>
      <c r="AF95" s="277"/>
      <c r="AG95" s="302">
        <f>'SO 001 - Bourací práce'!J30</f>
        <v>0</v>
      </c>
      <c r="AH95" s="303"/>
      <c r="AI95" s="303"/>
      <c r="AJ95" s="303"/>
      <c r="AK95" s="303"/>
      <c r="AL95" s="303"/>
      <c r="AM95" s="303"/>
      <c r="AN95" s="302">
        <f t="shared" si="0"/>
        <v>0</v>
      </c>
      <c r="AO95" s="303"/>
      <c r="AP95" s="303"/>
      <c r="AQ95" s="98" t="s">
        <v>84</v>
      </c>
      <c r="AR95" s="99"/>
      <c r="AS95" s="100">
        <v>0</v>
      </c>
      <c r="AT95" s="101">
        <f t="shared" si="1"/>
        <v>0</v>
      </c>
      <c r="AU95" s="102">
        <f>'SO 001 - Bourací práce'!P120</f>
        <v>0</v>
      </c>
      <c r="AV95" s="101">
        <f>'SO 001 - Bourací práce'!J33</f>
        <v>0</v>
      </c>
      <c r="AW95" s="101">
        <f>'SO 001 - Bourací práce'!J34</f>
        <v>0</v>
      </c>
      <c r="AX95" s="101">
        <f>'SO 001 - Bourací práce'!J35</f>
        <v>0</v>
      </c>
      <c r="AY95" s="101">
        <f>'SO 001 - Bourací práce'!J36</f>
        <v>0</v>
      </c>
      <c r="AZ95" s="101">
        <f>'SO 001 - Bourací práce'!F33</f>
        <v>0</v>
      </c>
      <c r="BA95" s="101">
        <f>'SO 001 - Bourací práce'!F34</f>
        <v>0</v>
      </c>
      <c r="BB95" s="101">
        <f>'SO 001 - Bourací práce'!F35</f>
        <v>0</v>
      </c>
      <c r="BC95" s="101">
        <f>'SO 001 - Bourací práce'!F36</f>
        <v>0</v>
      </c>
      <c r="BD95" s="103">
        <f>'SO 001 - Bourací práce'!F37</f>
        <v>0</v>
      </c>
      <c r="BT95" s="104" t="s">
        <v>85</v>
      </c>
      <c r="BV95" s="104" t="s">
        <v>79</v>
      </c>
      <c r="BW95" s="104" t="s">
        <v>86</v>
      </c>
      <c r="BX95" s="104" t="s">
        <v>5</v>
      </c>
      <c r="CL95" s="104" t="s">
        <v>1</v>
      </c>
      <c r="CM95" s="104" t="s">
        <v>87</v>
      </c>
    </row>
    <row r="96" spans="1:91" s="7" customFormat="1" ht="16.5" customHeight="1">
      <c r="A96" s="94" t="s">
        <v>81</v>
      </c>
      <c r="B96" s="95"/>
      <c r="C96" s="96"/>
      <c r="D96" s="277" t="s">
        <v>88</v>
      </c>
      <c r="E96" s="277"/>
      <c r="F96" s="277"/>
      <c r="G96" s="277"/>
      <c r="H96" s="277"/>
      <c r="I96" s="97"/>
      <c r="J96" s="277" t="s">
        <v>89</v>
      </c>
      <c r="K96" s="277"/>
      <c r="L96" s="277"/>
      <c r="M96" s="277"/>
      <c r="N96" s="277"/>
      <c r="O96" s="277"/>
      <c r="P96" s="277"/>
      <c r="Q96" s="277"/>
      <c r="R96" s="277"/>
      <c r="S96" s="277"/>
      <c r="T96" s="277"/>
      <c r="U96" s="277"/>
      <c r="V96" s="277"/>
      <c r="W96" s="277"/>
      <c r="X96" s="277"/>
      <c r="Y96" s="277"/>
      <c r="Z96" s="277"/>
      <c r="AA96" s="277"/>
      <c r="AB96" s="277"/>
      <c r="AC96" s="277"/>
      <c r="AD96" s="277"/>
      <c r="AE96" s="277"/>
      <c r="AF96" s="277"/>
      <c r="AG96" s="302">
        <f>'SO 101 - Stavební úprava ...'!J30</f>
        <v>0</v>
      </c>
      <c r="AH96" s="303"/>
      <c r="AI96" s="303"/>
      <c r="AJ96" s="303"/>
      <c r="AK96" s="303"/>
      <c r="AL96" s="303"/>
      <c r="AM96" s="303"/>
      <c r="AN96" s="302">
        <f t="shared" si="0"/>
        <v>0</v>
      </c>
      <c r="AO96" s="303"/>
      <c r="AP96" s="303"/>
      <c r="AQ96" s="98" t="s">
        <v>84</v>
      </c>
      <c r="AR96" s="99"/>
      <c r="AS96" s="100">
        <v>0</v>
      </c>
      <c r="AT96" s="101">
        <f t="shared" si="1"/>
        <v>0</v>
      </c>
      <c r="AU96" s="102">
        <f>'SO 101 - Stavební úprava ...'!P124</f>
        <v>0</v>
      </c>
      <c r="AV96" s="101">
        <f>'SO 101 - Stavební úprava ...'!J33</f>
        <v>0</v>
      </c>
      <c r="AW96" s="101">
        <f>'SO 101 - Stavební úprava ...'!J34</f>
        <v>0</v>
      </c>
      <c r="AX96" s="101">
        <f>'SO 101 - Stavební úprava ...'!J35</f>
        <v>0</v>
      </c>
      <c r="AY96" s="101">
        <f>'SO 101 - Stavební úprava ...'!J36</f>
        <v>0</v>
      </c>
      <c r="AZ96" s="101">
        <f>'SO 101 - Stavební úprava ...'!F33</f>
        <v>0</v>
      </c>
      <c r="BA96" s="101">
        <f>'SO 101 - Stavební úprava ...'!F34</f>
        <v>0</v>
      </c>
      <c r="BB96" s="101">
        <f>'SO 101 - Stavební úprava ...'!F35</f>
        <v>0</v>
      </c>
      <c r="BC96" s="101">
        <f>'SO 101 - Stavební úprava ...'!F36</f>
        <v>0</v>
      </c>
      <c r="BD96" s="103">
        <f>'SO 101 - Stavební úprava ...'!F37</f>
        <v>0</v>
      </c>
      <c r="BT96" s="104" t="s">
        <v>85</v>
      </c>
      <c r="BV96" s="104" t="s">
        <v>79</v>
      </c>
      <c r="BW96" s="104" t="s">
        <v>90</v>
      </c>
      <c r="BX96" s="104" t="s">
        <v>5</v>
      </c>
      <c r="CL96" s="104" t="s">
        <v>1</v>
      </c>
      <c r="CM96" s="104" t="s">
        <v>87</v>
      </c>
    </row>
    <row r="97" spans="1:91" s="7" customFormat="1" ht="16.5" customHeight="1">
      <c r="A97" s="94" t="s">
        <v>81</v>
      </c>
      <c r="B97" s="95"/>
      <c r="C97" s="96"/>
      <c r="D97" s="277" t="s">
        <v>91</v>
      </c>
      <c r="E97" s="277"/>
      <c r="F97" s="277"/>
      <c r="G97" s="277"/>
      <c r="H97" s="277"/>
      <c r="I97" s="97"/>
      <c r="J97" s="277" t="s">
        <v>92</v>
      </c>
      <c r="K97" s="277"/>
      <c r="L97" s="277"/>
      <c r="M97" s="277"/>
      <c r="N97" s="277"/>
      <c r="O97" s="277"/>
      <c r="P97" s="277"/>
      <c r="Q97" s="277"/>
      <c r="R97" s="277"/>
      <c r="S97" s="277"/>
      <c r="T97" s="277"/>
      <c r="U97" s="277"/>
      <c r="V97" s="277"/>
      <c r="W97" s="277"/>
      <c r="X97" s="277"/>
      <c r="Y97" s="277"/>
      <c r="Z97" s="277"/>
      <c r="AA97" s="277"/>
      <c r="AB97" s="277"/>
      <c r="AC97" s="277"/>
      <c r="AD97" s="277"/>
      <c r="AE97" s="277"/>
      <c r="AF97" s="277"/>
      <c r="AG97" s="302">
        <f>'SO 102 - Chodníky v ulici...'!J30</f>
        <v>0</v>
      </c>
      <c r="AH97" s="303"/>
      <c r="AI97" s="303"/>
      <c r="AJ97" s="303"/>
      <c r="AK97" s="303"/>
      <c r="AL97" s="303"/>
      <c r="AM97" s="303"/>
      <c r="AN97" s="302">
        <f t="shared" si="0"/>
        <v>0</v>
      </c>
      <c r="AO97" s="303"/>
      <c r="AP97" s="303"/>
      <c r="AQ97" s="98" t="s">
        <v>84</v>
      </c>
      <c r="AR97" s="99"/>
      <c r="AS97" s="100">
        <v>0</v>
      </c>
      <c r="AT97" s="101">
        <f t="shared" si="1"/>
        <v>0</v>
      </c>
      <c r="AU97" s="102">
        <f>'SO 102 - Chodníky v ulici...'!P122</f>
        <v>0</v>
      </c>
      <c r="AV97" s="101">
        <f>'SO 102 - Chodníky v ulici...'!J33</f>
        <v>0</v>
      </c>
      <c r="AW97" s="101">
        <f>'SO 102 - Chodníky v ulici...'!J34</f>
        <v>0</v>
      </c>
      <c r="AX97" s="101">
        <f>'SO 102 - Chodníky v ulici...'!J35</f>
        <v>0</v>
      </c>
      <c r="AY97" s="101">
        <f>'SO 102 - Chodníky v ulici...'!J36</f>
        <v>0</v>
      </c>
      <c r="AZ97" s="101">
        <f>'SO 102 - Chodníky v ulici...'!F33</f>
        <v>0</v>
      </c>
      <c r="BA97" s="101">
        <f>'SO 102 - Chodníky v ulici...'!F34</f>
        <v>0</v>
      </c>
      <c r="BB97" s="101">
        <f>'SO 102 - Chodníky v ulici...'!F35</f>
        <v>0</v>
      </c>
      <c r="BC97" s="101">
        <f>'SO 102 - Chodníky v ulici...'!F36</f>
        <v>0</v>
      </c>
      <c r="BD97" s="103">
        <f>'SO 102 - Chodníky v ulici...'!F37</f>
        <v>0</v>
      </c>
      <c r="BT97" s="104" t="s">
        <v>85</v>
      </c>
      <c r="BV97" s="104" t="s">
        <v>79</v>
      </c>
      <c r="BW97" s="104" t="s">
        <v>93</v>
      </c>
      <c r="BX97" s="104" t="s">
        <v>5</v>
      </c>
      <c r="CL97" s="104" t="s">
        <v>1</v>
      </c>
      <c r="CM97" s="104" t="s">
        <v>87</v>
      </c>
    </row>
    <row r="98" spans="1:91" s="7" customFormat="1" ht="16.5" customHeight="1">
      <c r="A98" s="94" t="s">
        <v>81</v>
      </c>
      <c r="B98" s="95"/>
      <c r="C98" s="96"/>
      <c r="D98" s="277" t="s">
        <v>94</v>
      </c>
      <c r="E98" s="277"/>
      <c r="F98" s="277"/>
      <c r="G98" s="277"/>
      <c r="H98" s="277"/>
      <c r="I98" s="97"/>
      <c r="J98" s="277" t="s">
        <v>95</v>
      </c>
      <c r="K98" s="277"/>
      <c r="L98" s="277"/>
      <c r="M98" s="277"/>
      <c r="N98" s="277"/>
      <c r="O98" s="277"/>
      <c r="P98" s="277"/>
      <c r="Q98" s="277"/>
      <c r="R98" s="277"/>
      <c r="S98" s="277"/>
      <c r="T98" s="277"/>
      <c r="U98" s="277"/>
      <c r="V98" s="277"/>
      <c r="W98" s="277"/>
      <c r="X98" s="277"/>
      <c r="Y98" s="277"/>
      <c r="Z98" s="277"/>
      <c r="AA98" s="277"/>
      <c r="AB98" s="277"/>
      <c r="AC98" s="277"/>
      <c r="AD98" s="277"/>
      <c r="AE98" s="277"/>
      <c r="AF98" s="277"/>
      <c r="AG98" s="302">
        <f>'SO 103 - Parkoviště'!J30</f>
        <v>0</v>
      </c>
      <c r="AH98" s="303"/>
      <c r="AI98" s="303"/>
      <c r="AJ98" s="303"/>
      <c r="AK98" s="303"/>
      <c r="AL98" s="303"/>
      <c r="AM98" s="303"/>
      <c r="AN98" s="302">
        <f t="shared" si="0"/>
        <v>0</v>
      </c>
      <c r="AO98" s="303"/>
      <c r="AP98" s="303"/>
      <c r="AQ98" s="98" t="s">
        <v>84</v>
      </c>
      <c r="AR98" s="99"/>
      <c r="AS98" s="100">
        <v>0</v>
      </c>
      <c r="AT98" s="101">
        <f t="shared" si="1"/>
        <v>0</v>
      </c>
      <c r="AU98" s="102">
        <f>'SO 103 - Parkoviště'!P125</f>
        <v>0</v>
      </c>
      <c r="AV98" s="101">
        <f>'SO 103 - Parkoviště'!J33</f>
        <v>0</v>
      </c>
      <c r="AW98" s="101">
        <f>'SO 103 - Parkoviště'!J34</f>
        <v>0</v>
      </c>
      <c r="AX98" s="101">
        <f>'SO 103 - Parkoviště'!J35</f>
        <v>0</v>
      </c>
      <c r="AY98" s="101">
        <f>'SO 103 - Parkoviště'!J36</f>
        <v>0</v>
      </c>
      <c r="AZ98" s="101">
        <f>'SO 103 - Parkoviště'!F33</f>
        <v>0</v>
      </c>
      <c r="BA98" s="101">
        <f>'SO 103 - Parkoviště'!F34</f>
        <v>0</v>
      </c>
      <c r="BB98" s="101">
        <f>'SO 103 - Parkoviště'!F35</f>
        <v>0</v>
      </c>
      <c r="BC98" s="101">
        <f>'SO 103 - Parkoviště'!F36</f>
        <v>0</v>
      </c>
      <c r="BD98" s="103">
        <f>'SO 103 - Parkoviště'!F37</f>
        <v>0</v>
      </c>
      <c r="BT98" s="104" t="s">
        <v>85</v>
      </c>
      <c r="BV98" s="104" t="s">
        <v>79</v>
      </c>
      <c r="BW98" s="104" t="s">
        <v>96</v>
      </c>
      <c r="BX98" s="104" t="s">
        <v>5</v>
      </c>
      <c r="CL98" s="104" t="s">
        <v>1</v>
      </c>
      <c r="CM98" s="104" t="s">
        <v>87</v>
      </c>
    </row>
    <row r="99" spans="1:91" s="7" customFormat="1" ht="16.5" customHeight="1">
      <c r="A99" s="94" t="s">
        <v>81</v>
      </c>
      <c r="B99" s="95"/>
      <c r="C99" s="96"/>
      <c r="D99" s="277" t="s">
        <v>97</v>
      </c>
      <c r="E99" s="277"/>
      <c r="F99" s="277"/>
      <c r="G99" s="277"/>
      <c r="H99" s="277"/>
      <c r="I99" s="97"/>
      <c r="J99" s="277" t="s">
        <v>98</v>
      </c>
      <c r="K99" s="277"/>
      <c r="L99" s="277"/>
      <c r="M99" s="277"/>
      <c r="N99" s="277"/>
      <c r="O99" s="277"/>
      <c r="P99" s="277"/>
      <c r="Q99" s="277"/>
      <c r="R99" s="277"/>
      <c r="S99" s="277"/>
      <c r="T99" s="277"/>
      <c r="U99" s="277"/>
      <c r="V99" s="277"/>
      <c r="W99" s="277"/>
      <c r="X99" s="277"/>
      <c r="Y99" s="277"/>
      <c r="Z99" s="277"/>
      <c r="AA99" s="277"/>
      <c r="AB99" s="277"/>
      <c r="AC99" s="277"/>
      <c r="AD99" s="277"/>
      <c r="AE99" s="277"/>
      <c r="AF99" s="277"/>
      <c r="AG99" s="302">
        <f>'SO 104 - Chodníky v parku'!J30</f>
        <v>0</v>
      </c>
      <c r="AH99" s="303"/>
      <c r="AI99" s="303"/>
      <c r="AJ99" s="303"/>
      <c r="AK99" s="303"/>
      <c r="AL99" s="303"/>
      <c r="AM99" s="303"/>
      <c r="AN99" s="302">
        <f t="shared" si="0"/>
        <v>0</v>
      </c>
      <c r="AO99" s="303"/>
      <c r="AP99" s="303"/>
      <c r="AQ99" s="98" t="s">
        <v>84</v>
      </c>
      <c r="AR99" s="99"/>
      <c r="AS99" s="100">
        <v>0</v>
      </c>
      <c r="AT99" s="101">
        <f t="shared" si="1"/>
        <v>0</v>
      </c>
      <c r="AU99" s="102">
        <f>'SO 104 - Chodníky v parku'!P124</f>
        <v>0</v>
      </c>
      <c r="AV99" s="101">
        <f>'SO 104 - Chodníky v parku'!J33</f>
        <v>0</v>
      </c>
      <c r="AW99" s="101">
        <f>'SO 104 - Chodníky v parku'!J34</f>
        <v>0</v>
      </c>
      <c r="AX99" s="101">
        <f>'SO 104 - Chodníky v parku'!J35</f>
        <v>0</v>
      </c>
      <c r="AY99" s="101">
        <f>'SO 104 - Chodníky v parku'!J36</f>
        <v>0</v>
      </c>
      <c r="AZ99" s="101">
        <f>'SO 104 - Chodníky v parku'!F33</f>
        <v>0</v>
      </c>
      <c r="BA99" s="101">
        <f>'SO 104 - Chodníky v parku'!F34</f>
        <v>0</v>
      </c>
      <c r="BB99" s="101">
        <f>'SO 104 - Chodníky v parku'!F35</f>
        <v>0</v>
      </c>
      <c r="BC99" s="101">
        <f>'SO 104 - Chodníky v parku'!F36</f>
        <v>0</v>
      </c>
      <c r="BD99" s="103">
        <f>'SO 104 - Chodníky v parku'!F37</f>
        <v>0</v>
      </c>
      <c r="BT99" s="104" t="s">
        <v>85</v>
      </c>
      <c r="BV99" s="104" t="s">
        <v>79</v>
      </c>
      <c r="BW99" s="104" t="s">
        <v>99</v>
      </c>
      <c r="BX99" s="104" t="s">
        <v>5</v>
      </c>
      <c r="CL99" s="104" t="s">
        <v>1</v>
      </c>
      <c r="CM99" s="104" t="s">
        <v>87</v>
      </c>
    </row>
    <row r="100" spans="1:91" s="7" customFormat="1" ht="16.5" customHeight="1">
      <c r="A100" s="94" t="s">
        <v>81</v>
      </c>
      <c r="B100" s="95"/>
      <c r="C100" s="96"/>
      <c r="D100" s="277" t="s">
        <v>100</v>
      </c>
      <c r="E100" s="277"/>
      <c r="F100" s="277"/>
      <c r="G100" s="277"/>
      <c r="H100" s="277"/>
      <c r="I100" s="97"/>
      <c r="J100" s="277" t="s">
        <v>101</v>
      </c>
      <c r="K100" s="277"/>
      <c r="L100" s="277"/>
      <c r="M100" s="277"/>
      <c r="N100" s="277"/>
      <c r="O100" s="277"/>
      <c r="P100" s="277"/>
      <c r="Q100" s="277"/>
      <c r="R100" s="277"/>
      <c r="S100" s="277"/>
      <c r="T100" s="277"/>
      <c r="U100" s="277"/>
      <c r="V100" s="277"/>
      <c r="W100" s="277"/>
      <c r="X100" s="277"/>
      <c r="Y100" s="277"/>
      <c r="Z100" s="277"/>
      <c r="AA100" s="277"/>
      <c r="AB100" s="277"/>
      <c r="AC100" s="277"/>
      <c r="AD100" s="277"/>
      <c r="AE100" s="277"/>
      <c r="AF100" s="277"/>
      <c r="AG100" s="302">
        <f>'SO 301 - Přeložka vodovodu'!J30</f>
        <v>0</v>
      </c>
      <c r="AH100" s="303"/>
      <c r="AI100" s="303"/>
      <c r="AJ100" s="303"/>
      <c r="AK100" s="303"/>
      <c r="AL100" s="303"/>
      <c r="AM100" s="303"/>
      <c r="AN100" s="302">
        <f t="shared" si="0"/>
        <v>0</v>
      </c>
      <c r="AO100" s="303"/>
      <c r="AP100" s="303"/>
      <c r="AQ100" s="98" t="s">
        <v>84</v>
      </c>
      <c r="AR100" s="99"/>
      <c r="AS100" s="100">
        <v>0</v>
      </c>
      <c r="AT100" s="101">
        <f t="shared" si="1"/>
        <v>0</v>
      </c>
      <c r="AU100" s="102">
        <f>'SO 301 - Přeložka vodovodu'!P126</f>
        <v>0</v>
      </c>
      <c r="AV100" s="101">
        <f>'SO 301 - Přeložka vodovodu'!J33</f>
        <v>0</v>
      </c>
      <c r="AW100" s="101">
        <f>'SO 301 - Přeložka vodovodu'!J34</f>
        <v>0</v>
      </c>
      <c r="AX100" s="101">
        <f>'SO 301 - Přeložka vodovodu'!J35</f>
        <v>0</v>
      </c>
      <c r="AY100" s="101">
        <f>'SO 301 - Přeložka vodovodu'!J36</f>
        <v>0</v>
      </c>
      <c r="AZ100" s="101">
        <f>'SO 301 - Přeložka vodovodu'!F33</f>
        <v>0</v>
      </c>
      <c r="BA100" s="101">
        <f>'SO 301 - Přeložka vodovodu'!F34</f>
        <v>0</v>
      </c>
      <c r="BB100" s="101">
        <f>'SO 301 - Přeložka vodovodu'!F35</f>
        <v>0</v>
      </c>
      <c r="BC100" s="101">
        <f>'SO 301 - Přeložka vodovodu'!F36</f>
        <v>0</v>
      </c>
      <c r="BD100" s="103">
        <f>'SO 301 - Přeložka vodovodu'!F37</f>
        <v>0</v>
      </c>
      <c r="BT100" s="104" t="s">
        <v>85</v>
      </c>
      <c r="BV100" s="104" t="s">
        <v>79</v>
      </c>
      <c r="BW100" s="104" t="s">
        <v>102</v>
      </c>
      <c r="BX100" s="104" t="s">
        <v>5</v>
      </c>
      <c r="CL100" s="104" t="s">
        <v>103</v>
      </c>
      <c r="CM100" s="104" t="s">
        <v>87</v>
      </c>
    </row>
    <row r="101" spans="1:91" s="7" customFormat="1" ht="16.5" customHeight="1">
      <c r="A101" s="94" t="s">
        <v>81</v>
      </c>
      <c r="B101" s="95"/>
      <c r="C101" s="96"/>
      <c r="D101" s="277" t="s">
        <v>104</v>
      </c>
      <c r="E101" s="277"/>
      <c r="F101" s="277"/>
      <c r="G101" s="277"/>
      <c r="H101" s="277"/>
      <c r="I101" s="97"/>
      <c r="J101" s="277" t="s">
        <v>105</v>
      </c>
      <c r="K101" s="277"/>
      <c r="L101" s="277"/>
      <c r="M101" s="277"/>
      <c r="N101" s="277"/>
      <c r="O101" s="277"/>
      <c r="P101" s="277"/>
      <c r="Q101" s="277"/>
      <c r="R101" s="277"/>
      <c r="S101" s="277"/>
      <c r="T101" s="277"/>
      <c r="U101" s="277"/>
      <c r="V101" s="277"/>
      <c r="W101" s="277"/>
      <c r="X101" s="277"/>
      <c r="Y101" s="277"/>
      <c r="Z101" s="277"/>
      <c r="AA101" s="277"/>
      <c r="AB101" s="277"/>
      <c r="AC101" s="277"/>
      <c r="AD101" s="277"/>
      <c r="AE101" s="277"/>
      <c r="AF101" s="277"/>
      <c r="AG101" s="302">
        <f>'SO 302 - Vodovodní přípoj...'!J30</f>
        <v>0</v>
      </c>
      <c r="AH101" s="303"/>
      <c r="AI101" s="303"/>
      <c r="AJ101" s="303"/>
      <c r="AK101" s="303"/>
      <c r="AL101" s="303"/>
      <c r="AM101" s="303"/>
      <c r="AN101" s="302">
        <f t="shared" si="0"/>
        <v>0</v>
      </c>
      <c r="AO101" s="303"/>
      <c r="AP101" s="303"/>
      <c r="AQ101" s="98" t="s">
        <v>84</v>
      </c>
      <c r="AR101" s="99"/>
      <c r="AS101" s="100">
        <v>0</v>
      </c>
      <c r="AT101" s="101">
        <f t="shared" si="1"/>
        <v>0</v>
      </c>
      <c r="AU101" s="102">
        <f>'SO 302 - Vodovodní přípoj...'!P126</f>
        <v>0</v>
      </c>
      <c r="AV101" s="101">
        <f>'SO 302 - Vodovodní přípoj...'!J33</f>
        <v>0</v>
      </c>
      <c r="AW101" s="101">
        <f>'SO 302 - Vodovodní přípoj...'!J34</f>
        <v>0</v>
      </c>
      <c r="AX101" s="101">
        <f>'SO 302 - Vodovodní přípoj...'!J35</f>
        <v>0</v>
      </c>
      <c r="AY101" s="101">
        <f>'SO 302 - Vodovodní přípoj...'!J36</f>
        <v>0</v>
      </c>
      <c r="AZ101" s="101">
        <f>'SO 302 - Vodovodní přípoj...'!F33</f>
        <v>0</v>
      </c>
      <c r="BA101" s="101">
        <f>'SO 302 - Vodovodní přípoj...'!F34</f>
        <v>0</v>
      </c>
      <c r="BB101" s="101">
        <f>'SO 302 - Vodovodní přípoj...'!F35</f>
        <v>0</v>
      </c>
      <c r="BC101" s="101">
        <f>'SO 302 - Vodovodní přípoj...'!F36</f>
        <v>0</v>
      </c>
      <c r="BD101" s="103">
        <f>'SO 302 - Vodovodní přípoj...'!F37</f>
        <v>0</v>
      </c>
      <c r="BT101" s="104" t="s">
        <v>85</v>
      </c>
      <c r="BV101" s="104" t="s">
        <v>79</v>
      </c>
      <c r="BW101" s="104" t="s">
        <v>106</v>
      </c>
      <c r="BX101" s="104" t="s">
        <v>5</v>
      </c>
      <c r="CL101" s="104" t="s">
        <v>103</v>
      </c>
      <c r="CM101" s="104" t="s">
        <v>87</v>
      </c>
    </row>
    <row r="102" spans="1:91" s="7" customFormat="1" ht="16.5" customHeight="1">
      <c r="A102" s="94" t="s">
        <v>81</v>
      </c>
      <c r="B102" s="95"/>
      <c r="C102" s="96"/>
      <c r="D102" s="277" t="s">
        <v>107</v>
      </c>
      <c r="E102" s="277"/>
      <c r="F102" s="277"/>
      <c r="G102" s="277"/>
      <c r="H102" s="277"/>
      <c r="I102" s="97"/>
      <c r="J102" s="277" t="s">
        <v>108</v>
      </c>
      <c r="K102" s="277"/>
      <c r="L102" s="277"/>
      <c r="M102" s="277"/>
      <c r="N102" s="277"/>
      <c r="O102" s="277"/>
      <c r="P102" s="277"/>
      <c r="Q102" s="277"/>
      <c r="R102" s="277"/>
      <c r="S102" s="277"/>
      <c r="T102" s="277"/>
      <c r="U102" s="277"/>
      <c r="V102" s="277"/>
      <c r="W102" s="277"/>
      <c r="X102" s="277"/>
      <c r="Y102" s="277"/>
      <c r="Z102" s="277"/>
      <c r="AA102" s="277"/>
      <c r="AB102" s="277"/>
      <c r="AC102" s="277"/>
      <c r="AD102" s="277"/>
      <c r="AE102" s="277"/>
      <c r="AF102" s="277"/>
      <c r="AG102" s="302">
        <f>'SO 303 - Dešťová přípojka...'!J30</f>
        <v>0</v>
      </c>
      <c r="AH102" s="303"/>
      <c r="AI102" s="303"/>
      <c r="AJ102" s="303"/>
      <c r="AK102" s="303"/>
      <c r="AL102" s="303"/>
      <c r="AM102" s="303"/>
      <c r="AN102" s="302">
        <f t="shared" si="0"/>
        <v>0</v>
      </c>
      <c r="AO102" s="303"/>
      <c r="AP102" s="303"/>
      <c r="AQ102" s="98" t="s">
        <v>84</v>
      </c>
      <c r="AR102" s="99"/>
      <c r="AS102" s="100">
        <v>0</v>
      </c>
      <c r="AT102" s="101">
        <f t="shared" si="1"/>
        <v>0</v>
      </c>
      <c r="AU102" s="102">
        <f>'SO 303 - Dešťová přípojka...'!P126</f>
        <v>0</v>
      </c>
      <c r="AV102" s="101">
        <f>'SO 303 - Dešťová přípojka...'!J33</f>
        <v>0</v>
      </c>
      <c r="AW102" s="101">
        <f>'SO 303 - Dešťová přípojka...'!J34</f>
        <v>0</v>
      </c>
      <c r="AX102" s="101">
        <f>'SO 303 - Dešťová přípojka...'!J35</f>
        <v>0</v>
      </c>
      <c r="AY102" s="101">
        <f>'SO 303 - Dešťová přípojka...'!J36</f>
        <v>0</v>
      </c>
      <c r="AZ102" s="101">
        <f>'SO 303 - Dešťová přípojka...'!F33</f>
        <v>0</v>
      </c>
      <c r="BA102" s="101">
        <f>'SO 303 - Dešťová přípojka...'!F34</f>
        <v>0</v>
      </c>
      <c r="BB102" s="101">
        <f>'SO 303 - Dešťová přípojka...'!F35</f>
        <v>0</v>
      </c>
      <c r="BC102" s="101">
        <f>'SO 303 - Dešťová přípojka...'!F36</f>
        <v>0</v>
      </c>
      <c r="BD102" s="103">
        <f>'SO 303 - Dešťová přípojka...'!F37</f>
        <v>0</v>
      </c>
      <c r="BT102" s="104" t="s">
        <v>85</v>
      </c>
      <c r="BV102" s="104" t="s">
        <v>79</v>
      </c>
      <c r="BW102" s="104" t="s">
        <v>109</v>
      </c>
      <c r="BX102" s="104" t="s">
        <v>5</v>
      </c>
      <c r="CL102" s="104" t="s">
        <v>103</v>
      </c>
      <c r="CM102" s="104" t="s">
        <v>87</v>
      </c>
    </row>
    <row r="103" spans="1:91" s="7" customFormat="1" ht="16.5" customHeight="1">
      <c r="A103" s="94" t="s">
        <v>81</v>
      </c>
      <c r="B103" s="95"/>
      <c r="C103" s="96"/>
      <c r="D103" s="277" t="s">
        <v>110</v>
      </c>
      <c r="E103" s="277"/>
      <c r="F103" s="277"/>
      <c r="G103" s="277"/>
      <c r="H103" s="277"/>
      <c r="I103" s="97"/>
      <c r="J103" s="277" t="s">
        <v>111</v>
      </c>
      <c r="K103" s="277"/>
      <c r="L103" s="277"/>
      <c r="M103" s="277"/>
      <c r="N103" s="277"/>
      <c r="O103" s="277"/>
      <c r="P103" s="277"/>
      <c r="Q103" s="277"/>
      <c r="R103" s="277"/>
      <c r="S103" s="277"/>
      <c r="T103" s="277"/>
      <c r="U103" s="277"/>
      <c r="V103" s="277"/>
      <c r="W103" s="277"/>
      <c r="X103" s="277"/>
      <c r="Y103" s="277"/>
      <c r="Z103" s="277"/>
      <c r="AA103" s="277"/>
      <c r="AB103" s="277"/>
      <c r="AC103" s="277"/>
      <c r="AD103" s="277"/>
      <c r="AE103" s="277"/>
      <c r="AF103" s="277"/>
      <c r="AG103" s="302">
        <f>'SO 401 - Veřejné osvětlení'!J30</f>
        <v>0</v>
      </c>
      <c r="AH103" s="303"/>
      <c r="AI103" s="303"/>
      <c r="AJ103" s="303"/>
      <c r="AK103" s="303"/>
      <c r="AL103" s="303"/>
      <c r="AM103" s="303"/>
      <c r="AN103" s="302">
        <f t="shared" si="0"/>
        <v>0</v>
      </c>
      <c r="AO103" s="303"/>
      <c r="AP103" s="303"/>
      <c r="AQ103" s="98" t="s">
        <v>112</v>
      </c>
      <c r="AR103" s="99"/>
      <c r="AS103" s="100">
        <v>0</v>
      </c>
      <c r="AT103" s="101">
        <f t="shared" si="1"/>
        <v>0</v>
      </c>
      <c r="AU103" s="102">
        <f>'SO 401 - Veřejné osvětlení'!P132</f>
        <v>0</v>
      </c>
      <c r="AV103" s="101">
        <f>'SO 401 - Veřejné osvětlení'!J33</f>
        <v>0</v>
      </c>
      <c r="AW103" s="101">
        <f>'SO 401 - Veřejné osvětlení'!J34</f>
        <v>0</v>
      </c>
      <c r="AX103" s="101">
        <f>'SO 401 - Veřejné osvětlení'!J35</f>
        <v>0</v>
      </c>
      <c r="AY103" s="101">
        <f>'SO 401 - Veřejné osvětlení'!J36</f>
        <v>0</v>
      </c>
      <c r="AZ103" s="101">
        <f>'SO 401 - Veřejné osvětlení'!F33</f>
        <v>0</v>
      </c>
      <c r="BA103" s="101">
        <f>'SO 401 - Veřejné osvětlení'!F34</f>
        <v>0</v>
      </c>
      <c r="BB103" s="101">
        <f>'SO 401 - Veřejné osvětlení'!F35</f>
        <v>0</v>
      </c>
      <c r="BC103" s="101">
        <f>'SO 401 - Veřejné osvětlení'!F36</f>
        <v>0</v>
      </c>
      <c r="BD103" s="103">
        <f>'SO 401 - Veřejné osvětlení'!F37</f>
        <v>0</v>
      </c>
      <c r="BT103" s="104" t="s">
        <v>85</v>
      </c>
      <c r="BV103" s="104" t="s">
        <v>79</v>
      </c>
      <c r="BW103" s="104" t="s">
        <v>113</v>
      </c>
      <c r="BX103" s="104" t="s">
        <v>5</v>
      </c>
      <c r="CL103" s="104" t="s">
        <v>114</v>
      </c>
      <c r="CM103" s="104" t="s">
        <v>87</v>
      </c>
    </row>
    <row r="104" spans="1:91" s="7" customFormat="1" ht="16.5" customHeight="1">
      <c r="A104" s="94" t="s">
        <v>81</v>
      </c>
      <c r="B104" s="95"/>
      <c r="C104" s="96"/>
      <c r="D104" s="277" t="s">
        <v>115</v>
      </c>
      <c r="E104" s="277"/>
      <c r="F104" s="277"/>
      <c r="G104" s="277"/>
      <c r="H104" s="277"/>
      <c r="I104" s="97"/>
      <c r="J104" s="277" t="s">
        <v>116</v>
      </c>
      <c r="K104" s="277"/>
      <c r="L104" s="277"/>
      <c r="M104" s="277"/>
      <c r="N104" s="277"/>
      <c r="O104" s="277"/>
      <c r="P104" s="277"/>
      <c r="Q104" s="277"/>
      <c r="R104" s="277"/>
      <c r="S104" s="277"/>
      <c r="T104" s="277"/>
      <c r="U104" s="277"/>
      <c r="V104" s="277"/>
      <c r="W104" s="277"/>
      <c r="X104" s="277"/>
      <c r="Y104" s="277"/>
      <c r="Z104" s="277"/>
      <c r="AA104" s="277"/>
      <c r="AB104" s="277"/>
      <c r="AC104" s="277"/>
      <c r="AD104" s="277"/>
      <c r="AE104" s="277"/>
      <c r="AF104" s="277"/>
      <c r="AG104" s="302">
        <f>'SO 402 - Vedení NN'!J30</f>
        <v>0</v>
      </c>
      <c r="AH104" s="303"/>
      <c r="AI104" s="303"/>
      <c r="AJ104" s="303"/>
      <c r="AK104" s="303"/>
      <c r="AL104" s="303"/>
      <c r="AM104" s="303"/>
      <c r="AN104" s="302">
        <f t="shared" si="0"/>
        <v>0</v>
      </c>
      <c r="AO104" s="303"/>
      <c r="AP104" s="303"/>
      <c r="AQ104" s="98" t="s">
        <v>112</v>
      </c>
      <c r="AR104" s="99"/>
      <c r="AS104" s="100">
        <v>0</v>
      </c>
      <c r="AT104" s="101">
        <f t="shared" si="1"/>
        <v>0</v>
      </c>
      <c r="AU104" s="102">
        <f>'SO 402 - Vedení NN'!P126</f>
        <v>0</v>
      </c>
      <c r="AV104" s="101">
        <f>'SO 402 - Vedení NN'!J33</f>
        <v>0</v>
      </c>
      <c r="AW104" s="101">
        <f>'SO 402 - Vedení NN'!J34</f>
        <v>0</v>
      </c>
      <c r="AX104" s="101">
        <f>'SO 402 - Vedení NN'!J35</f>
        <v>0</v>
      </c>
      <c r="AY104" s="101">
        <f>'SO 402 - Vedení NN'!J36</f>
        <v>0</v>
      </c>
      <c r="AZ104" s="101">
        <f>'SO 402 - Vedení NN'!F33</f>
        <v>0</v>
      </c>
      <c r="BA104" s="101">
        <f>'SO 402 - Vedení NN'!F34</f>
        <v>0</v>
      </c>
      <c r="BB104" s="101">
        <f>'SO 402 - Vedení NN'!F35</f>
        <v>0</v>
      </c>
      <c r="BC104" s="101">
        <f>'SO 402 - Vedení NN'!F36</f>
        <v>0</v>
      </c>
      <c r="BD104" s="103">
        <f>'SO 402 - Vedení NN'!F37</f>
        <v>0</v>
      </c>
      <c r="BT104" s="104" t="s">
        <v>85</v>
      </c>
      <c r="BV104" s="104" t="s">
        <v>79</v>
      </c>
      <c r="BW104" s="104" t="s">
        <v>117</v>
      </c>
      <c r="BX104" s="104" t="s">
        <v>5</v>
      </c>
      <c r="CL104" s="104" t="s">
        <v>114</v>
      </c>
      <c r="CM104" s="104" t="s">
        <v>87</v>
      </c>
    </row>
    <row r="105" spans="1:91" s="7" customFormat="1" ht="16.5" customHeight="1">
      <c r="A105" s="94" t="s">
        <v>81</v>
      </c>
      <c r="B105" s="95"/>
      <c r="C105" s="96"/>
      <c r="D105" s="277" t="s">
        <v>118</v>
      </c>
      <c r="E105" s="277"/>
      <c r="F105" s="277"/>
      <c r="G105" s="277"/>
      <c r="H105" s="277"/>
      <c r="I105" s="97"/>
      <c r="J105" s="277" t="s">
        <v>119</v>
      </c>
      <c r="K105" s="277"/>
      <c r="L105" s="277"/>
      <c r="M105" s="277"/>
      <c r="N105" s="277"/>
      <c r="O105" s="277"/>
      <c r="P105" s="277"/>
      <c r="Q105" s="277"/>
      <c r="R105" s="277"/>
      <c r="S105" s="277"/>
      <c r="T105" s="277"/>
      <c r="U105" s="277"/>
      <c r="V105" s="277"/>
      <c r="W105" s="277"/>
      <c r="X105" s="277"/>
      <c r="Y105" s="277"/>
      <c r="Z105" s="277"/>
      <c r="AA105" s="277"/>
      <c r="AB105" s="277"/>
      <c r="AC105" s="277"/>
      <c r="AD105" s="277"/>
      <c r="AE105" s="277"/>
      <c r="AF105" s="277"/>
      <c r="AG105" s="302">
        <f>'SO 403 - Vedení SEK'!J30</f>
        <v>0</v>
      </c>
      <c r="AH105" s="303"/>
      <c r="AI105" s="303"/>
      <c r="AJ105" s="303"/>
      <c r="AK105" s="303"/>
      <c r="AL105" s="303"/>
      <c r="AM105" s="303"/>
      <c r="AN105" s="302">
        <f t="shared" si="0"/>
        <v>0</v>
      </c>
      <c r="AO105" s="303"/>
      <c r="AP105" s="303"/>
      <c r="AQ105" s="98" t="s">
        <v>112</v>
      </c>
      <c r="AR105" s="99"/>
      <c r="AS105" s="100">
        <v>0</v>
      </c>
      <c r="AT105" s="101">
        <f t="shared" si="1"/>
        <v>0</v>
      </c>
      <c r="AU105" s="102">
        <f>'SO 403 - Vedení SEK'!P120</f>
        <v>0</v>
      </c>
      <c r="AV105" s="101">
        <f>'SO 403 - Vedení SEK'!J33</f>
        <v>0</v>
      </c>
      <c r="AW105" s="101">
        <f>'SO 403 - Vedení SEK'!J34</f>
        <v>0</v>
      </c>
      <c r="AX105" s="101">
        <f>'SO 403 - Vedení SEK'!J35</f>
        <v>0</v>
      </c>
      <c r="AY105" s="101">
        <f>'SO 403 - Vedení SEK'!J36</f>
        <v>0</v>
      </c>
      <c r="AZ105" s="101">
        <f>'SO 403 - Vedení SEK'!F33</f>
        <v>0</v>
      </c>
      <c r="BA105" s="101">
        <f>'SO 403 - Vedení SEK'!F34</f>
        <v>0</v>
      </c>
      <c r="BB105" s="101">
        <f>'SO 403 - Vedení SEK'!F35</f>
        <v>0</v>
      </c>
      <c r="BC105" s="101">
        <f>'SO 403 - Vedení SEK'!F36</f>
        <v>0</v>
      </c>
      <c r="BD105" s="103">
        <f>'SO 403 - Vedení SEK'!F37</f>
        <v>0</v>
      </c>
      <c r="BT105" s="104" t="s">
        <v>85</v>
      </c>
      <c r="BV105" s="104" t="s">
        <v>79</v>
      </c>
      <c r="BW105" s="104" t="s">
        <v>120</v>
      </c>
      <c r="BX105" s="104" t="s">
        <v>5</v>
      </c>
      <c r="CL105" s="104" t="s">
        <v>114</v>
      </c>
      <c r="CM105" s="104" t="s">
        <v>87</v>
      </c>
    </row>
    <row r="106" spans="1:91" s="7" customFormat="1" ht="16.5" customHeight="1">
      <c r="A106" s="94" t="s">
        <v>81</v>
      </c>
      <c r="B106" s="95"/>
      <c r="C106" s="96"/>
      <c r="D106" s="277" t="s">
        <v>121</v>
      </c>
      <c r="E106" s="277"/>
      <c r="F106" s="277"/>
      <c r="G106" s="277"/>
      <c r="H106" s="277"/>
      <c r="I106" s="97"/>
      <c r="J106" s="277" t="s">
        <v>122</v>
      </c>
      <c r="K106" s="277"/>
      <c r="L106" s="277"/>
      <c r="M106" s="277"/>
      <c r="N106" s="277"/>
      <c r="O106" s="277"/>
      <c r="P106" s="277"/>
      <c r="Q106" s="277"/>
      <c r="R106" s="277"/>
      <c r="S106" s="277"/>
      <c r="T106" s="277"/>
      <c r="U106" s="277"/>
      <c r="V106" s="277"/>
      <c r="W106" s="277"/>
      <c r="X106" s="277"/>
      <c r="Y106" s="277"/>
      <c r="Z106" s="277"/>
      <c r="AA106" s="277"/>
      <c r="AB106" s="277"/>
      <c r="AC106" s="277"/>
      <c r="AD106" s="277"/>
      <c r="AE106" s="277"/>
      <c r="AF106" s="277"/>
      <c r="AG106" s="302">
        <f>'SO 701 - Kašna'!J30</f>
        <v>0</v>
      </c>
      <c r="AH106" s="303"/>
      <c r="AI106" s="303"/>
      <c r="AJ106" s="303"/>
      <c r="AK106" s="303"/>
      <c r="AL106" s="303"/>
      <c r="AM106" s="303"/>
      <c r="AN106" s="302">
        <f t="shared" si="0"/>
        <v>0</v>
      </c>
      <c r="AO106" s="303"/>
      <c r="AP106" s="303"/>
      <c r="AQ106" s="98" t="s">
        <v>84</v>
      </c>
      <c r="AR106" s="99"/>
      <c r="AS106" s="100">
        <v>0</v>
      </c>
      <c r="AT106" s="101">
        <f t="shared" si="1"/>
        <v>0</v>
      </c>
      <c r="AU106" s="102">
        <f>'SO 701 - Kašna'!P125</f>
        <v>0</v>
      </c>
      <c r="AV106" s="101">
        <f>'SO 701 - Kašna'!J33</f>
        <v>0</v>
      </c>
      <c r="AW106" s="101">
        <f>'SO 701 - Kašna'!J34</f>
        <v>0</v>
      </c>
      <c r="AX106" s="101">
        <f>'SO 701 - Kašna'!J35</f>
        <v>0</v>
      </c>
      <c r="AY106" s="101">
        <f>'SO 701 - Kašna'!J36</f>
        <v>0</v>
      </c>
      <c r="AZ106" s="101">
        <f>'SO 701 - Kašna'!F33</f>
        <v>0</v>
      </c>
      <c r="BA106" s="101">
        <f>'SO 701 - Kašna'!F34</f>
        <v>0</v>
      </c>
      <c r="BB106" s="101">
        <f>'SO 701 - Kašna'!F35</f>
        <v>0</v>
      </c>
      <c r="BC106" s="101">
        <f>'SO 701 - Kašna'!F36</f>
        <v>0</v>
      </c>
      <c r="BD106" s="103">
        <f>'SO 701 - Kašna'!F37</f>
        <v>0</v>
      </c>
      <c r="BT106" s="104" t="s">
        <v>85</v>
      </c>
      <c r="BV106" s="104" t="s">
        <v>79</v>
      </c>
      <c r="BW106" s="104" t="s">
        <v>123</v>
      </c>
      <c r="BX106" s="104" t="s">
        <v>5</v>
      </c>
      <c r="CL106" s="104" t="s">
        <v>1</v>
      </c>
      <c r="CM106" s="104" t="s">
        <v>87</v>
      </c>
    </row>
    <row r="107" spans="1:91" s="7" customFormat="1" ht="16.5" customHeight="1">
      <c r="A107" s="94" t="s">
        <v>81</v>
      </c>
      <c r="B107" s="95"/>
      <c r="C107" s="96"/>
      <c r="D107" s="277" t="s">
        <v>124</v>
      </c>
      <c r="E107" s="277"/>
      <c r="F107" s="277"/>
      <c r="G107" s="277"/>
      <c r="H107" s="277"/>
      <c r="I107" s="97"/>
      <c r="J107" s="277" t="s">
        <v>125</v>
      </c>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302">
        <f>'SO 702 - Mobiliář '!J30</f>
        <v>0</v>
      </c>
      <c r="AH107" s="303"/>
      <c r="AI107" s="303"/>
      <c r="AJ107" s="303"/>
      <c r="AK107" s="303"/>
      <c r="AL107" s="303"/>
      <c r="AM107" s="303"/>
      <c r="AN107" s="302">
        <f t="shared" si="0"/>
        <v>0</v>
      </c>
      <c r="AO107" s="303"/>
      <c r="AP107" s="303"/>
      <c r="AQ107" s="98" t="s">
        <v>84</v>
      </c>
      <c r="AR107" s="99"/>
      <c r="AS107" s="100">
        <v>0</v>
      </c>
      <c r="AT107" s="101">
        <f t="shared" si="1"/>
        <v>0</v>
      </c>
      <c r="AU107" s="102">
        <f>'SO 702 - Mobiliář '!P121</f>
        <v>0</v>
      </c>
      <c r="AV107" s="101">
        <f>'SO 702 - Mobiliář '!J33</f>
        <v>0</v>
      </c>
      <c r="AW107" s="101">
        <f>'SO 702 - Mobiliář '!J34</f>
        <v>0</v>
      </c>
      <c r="AX107" s="101">
        <f>'SO 702 - Mobiliář '!J35</f>
        <v>0</v>
      </c>
      <c r="AY107" s="101">
        <f>'SO 702 - Mobiliář '!J36</f>
        <v>0</v>
      </c>
      <c r="AZ107" s="101">
        <f>'SO 702 - Mobiliář '!F33</f>
        <v>0</v>
      </c>
      <c r="BA107" s="101">
        <f>'SO 702 - Mobiliář '!F34</f>
        <v>0</v>
      </c>
      <c r="BB107" s="101">
        <f>'SO 702 - Mobiliář '!F35</f>
        <v>0</v>
      </c>
      <c r="BC107" s="101">
        <f>'SO 702 - Mobiliář '!F36</f>
        <v>0</v>
      </c>
      <c r="BD107" s="103">
        <f>'SO 702 - Mobiliář '!F37</f>
        <v>0</v>
      </c>
      <c r="BT107" s="104" t="s">
        <v>85</v>
      </c>
      <c r="BV107" s="104" t="s">
        <v>79</v>
      </c>
      <c r="BW107" s="104" t="s">
        <v>126</v>
      </c>
      <c r="BX107" s="104" t="s">
        <v>5</v>
      </c>
      <c r="CL107" s="104" t="s">
        <v>1</v>
      </c>
      <c r="CM107" s="104" t="s">
        <v>87</v>
      </c>
    </row>
    <row r="108" spans="1:91" s="7" customFormat="1" ht="16.5" customHeight="1">
      <c r="A108" s="94" t="s">
        <v>81</v>
      </c>
      <c r="B108" s="95"/>
      <c r="C108" s="96"/>
      <c r="D108" s="277" t="s">
        <v>127</v>
      </c>
      <c r="E108" s="277"/>
      <c r="F108" s="277"/>
      <c r="G108" s="277"/>
      <c r="H108" s="277"/>
      <c r="I108" s="97"/>
      <c r="J108" s="277" t="s">
        <v>128</v>
      </c>
      <c r="K108" s="277"/>
      <c r="L108" s="277"/>
      <c r="M108" s="277"/>
      <c r="N108" s="277"/>
      <c r="O108" s="277"/>
      <c r="P108" s="277"/>
      <c r="Q108" s="277"/>
      <c r="R108" s="277"/>
      <c r="S108" s="277"/>
      <c r="T108" s="277"/>
      <c r="U108" s="277"/>
      <c r="V108" s="277"/>
      <c r="W108" s="277"/>
      <c r="X108" s="277"/>
      <c r="Y108" s="277"/>
      <c r="Z108" s="277"/>
      <c r="AA108" s="277"/>
      <c r="AB108" s="277"/>
      <c r="AC108" s="277"/>
      <c r="AD108" s="277"/>
      <c r="AE108" s="277"/>
      <c r="AF108" s="277"/>
      <c r="AG108" s="302">
        <f>'SO 801 - Sadové úpravy'!J30</f>
        <v>0</v>
      </c>
      <c r="AH108" s="303"/>
      <c r="AI108" s="303"/>
      <c r="AJ108" s="303"/>
      <c r="AK108" s="303"/>
      <c r="AL108" s="303"/>
      <c r="AM108" s="303"/>
      <c r="AN108" s="302">
        <f t="shared" si="0"/>
        <v>0</v>
      </c>
      <c r="AO108" s="303"/>
      <c r="AP108" s="303"/>
      <c r="AQ108" s="98" t="s">
        <v>84</v>
      </c>
      <c r="AR108" s="99"/>
      <c r="AS108" s="100">
        <v>0</v>
      </c>
      <c r="AT108" s="101">
        <f t="shared" si="1"/>
        <v>0</v>
      </c>
      <c r="AU108" s="102">
        <f>'SO 801 - Sadové úpravy'!P120</f>
        <v>0</v>
      </c>
      <c r="AV108" s="101">
        <f>'SO 801 - Sadové úpravy'!J33</f>
        <v>0</v>
      </c>
      <c r="AW108" s="101">
        <f>'SO 801 - Sadové úpravy'!J34</f>
        <v>0</v>
      </c>
      <c r="AX108" s="101">
        <f>'SO 801 - Sadové úpravy'!J35</f>
        <v>0</v>
      </c>
      <c r="AY108" s="101">
        <f>'SO 801 - Sadové úpravy'!J36</f>
        <v>0</v>
      </c>
      <c r="AZ108" s="101">
        <f>'SO 801 - Sadové úpravy'!F33</f>
        <v>0</v>
      </c>
      <c r="BA108" s="101">
        <f>'SO 801 - Sadové úpravy'!F34</f>
        <v>0</v>
      </c>
      <c r="BB108" s="101">
        <f>'SO 801 - Sadové úpravy'!F35</f>
        <v>0</v>
      </c>
      <c r="BC108" s="101">
        <f>'SO 801 - Sadové úpravy'!F36</f>
        <v>0</v>
      </c>
      <c r="BD108" s="103">
        <f>'SO 801 - Sadové úpravy'!F37</f>
        <v>0</v>
      </c>
      <c r="BT108" s="104" t="s">
        <v>85</v>
      </c>
      <c r="BV108" s="104" t="s">
        <v>79</v>
      </c>
      <c r="BW108" s="104" t="s">
        <v>129</v>
      </c>
      <c r="BX108" s="104" t="s">
        <v>5</v>
      </c>
      <c r="CL108" s="104" t="s">
        <v>1</v>
      </c>
      <c r="CM108" s="104" t="s">
        <v>87</v>
      </c>
    </row>
    <row r="109" spans="1:91" s="7" customFormat="1" ht="16.5" customHeight="1">
      <c r="A109" s="94" t="s">
        <v>81</v>
      </c>
      <c r="B109" s="95"/>
      <c r="C109" s="96"/>
      <c r="D109" s="277" t="s">
        <v>130</v>
      </c>
      <c r="E109" s="277"/>
      <c r="F109" s="277"/>
      <c r="G109" s="277"/>
      <c r="H109" s="277"/>
      <c r="I109" s="97"/>
      <c r="J109" s="277" t="s">
        <v>131</v>
      </c>
      <c r="K109" s="277"/>
      <c r="L109" s="277"/>
      <c r="M109" s="277"/>
      <c r="N109" s="277"/>
      <c r="O109" s="277"/>
      <c r="P109" s="277"/>
      <c r="Q109" s="277"/>
      <c r="R109" s="277"/>
      <c r="S109" s="277"/>
      <c r="T109" s="277"/>
      <c r="U109" s="277"/>
      <c r="V109" s="277"/>
      <c r="W109" s="277"/>
      <c r="X109" s="277"/>
      <c r="Y109" s="277"/>
      <c r="Z109" s="277"/>
      <c r="AA109" s="277"/>
      <c r="AB109" s="277"/>
      <c r="AC109" s="277"/>
      <c r="AD109" s="277"/>
      <c r="AE109" s="277"/>
      <c r="AF109" s="277"/>
      <c r="AG109" s="302">
        <f>'VON - Všeobecné a obecné ...'!J30</f>
        <v>0</v>
      </c>
      <c r="AH109" s="303"/>
      <c r="AI109" s="303"/>
      <c r="AJ109" s="303"/>
      <c r="AK109" s="303"/>
      <c r="AL109" s="303"/>
      <c r="AM109" s="303"/>
      <c r="AN109" s="302">
        <f t="shared" si="0"/>
        <v>0</v>
      </c>
      <c r="AO109" s="303"/>
      <c r="AP109" s="303"/>
      <c r="AQ109" s="98" t="s">
        <v>84</v>
      </c>
      <c r="AR109" s="99"/>
      <c r="AS109" s="105">
        <v>0</v>
      </c>
      <c r="AT109" s="106">
        <f t="shared" si="1"/>
        <v>0</v>
      </c>
      <c r="AU109" s="107">
        <f>'VON - Všeobecné a obecné ...'!P125</f>
        <v>0</v>
      </c>
      <c r="AV109" s="106">
        <f>'VON - Všeobecné a obecné ...'!J33</f>
        <v>0</v>
      </c>
      <c r="AW109" s="106">
        <f>'VON - Všeobecné a obecné ...'!J34</f>
        <v>0</v>
      </c>
      <c r="AX109" s="106">
        <f>'VON - Všeobecné a obecné ...'!J35</f>
        <v>0</v>
      </c>
      <c r="AY109" s="106">
        <f>'VON - Všeobecné a obecné ...'!J36</f>
        <v>0</v>
      </c>
      <c r="AZ109" s="106">
        <f>'VON - Všeobecné a obecné ...'!F33</f>
        <v>0</v>
      </c>
      <c r="BA109" s="106">
        <f>'VON - Všeobecné a obecné ...'!F34</f>
        <v>0</v>
      </c>
      <c r="BB109" s="106">
        <f>'VON - Všeobecné a obecné ...'!F35</f>
        <v>0</v>
      </c>
      <c r="BC109" s="106">
        <f>'VON - Všeobecné a obecné ...'!F36</f>
        <v>0</v>
      </c>
      <c r="BD109" s="108">
        <f>'VON - Všeobecné a obecné ...'!F37</f>
        <v>0</v>
      </c>
      <c r="BT109" s="104" t="s">
        <v>85</v>
      </c>
      <c r="BV109" s="104" t="s">
        <v>79</v>
      </c>
      <c r="BW109" s="104" t="s">
        <v>132</v>
      </c>
      <c r="BX109" s="104" t="s">
        <v>5</v>
      </c>
      <c r="CL109" s="104" t="s">
        <v>1</v>
      </c>
      <c r="CM109" s="104" t="s">
        <v>87</v>
      </c>
    </row>
    <row r="110" spans="1:57" s="2" customFormat="1" ht="30" customHeight="1">
      <c r="A110" s="35"/>
      <c r="B110" s="36"/>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40"/>
      <c r="AS110" s="35"/>
      <c r="AT110" s="35"/>
      <c r="AU110" s="35"/>
      <c r="AV110" s="35"/>
      <c r="AW110" s="35"/>
      <c r="AX110" s="35"/>
      <c r="AY110" s="35"/>
      <c r="AZ110" s="35"/>
      <c r="BA110" s="35"/>
      <c r="BB110" s="35"/>
      <c r="BC110" s="35"/>
      <c r="BD110" s="35"/>
      <c r="BE110" s="35"/>
    </row>
    <row r="111" spans="1:57" s="2" customFormat="1" ht="6.95" customHeight="1">
      <c r="A111" s="35"/>
      <c r="B111" s="55"/>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40"/>
      <c r="AS111" s="35"/>
      <c r="AT111" s="35"/>
      <c r="AU111" s="35"/>
      <c r="AV111" s="35"/>
      <c r="AW111" s="35"/>
      <c r="AX111" s="35"/>
      <c r="AY111" s="35"/>
      <c r="AZ111" s="35"/>
      <c r="BA111" s="35"/>
      <c r="BB111" s="35"/>
      <c r="BC111" s="35"/>
      <c r="BD111" s="35"/>
      <c r="BE111" s="35"/>
    </row>
  </sheetData>
  <sheetProtection algorithmName="SHA-512" hashValue="/gsQZH8ueRQQ7fOU1SUH16v6pbsF4oKu9hc+OeRkp5YaKfE5ksVPh+aaTEUcMH49yiRfFD8xxKMYdAodH8GXVA==" saltValue="csAFzSicn+gQAkexVCWVzYy0j5SV5KcC8a3/pEnYWjdojpzp+FX7SibCSW4f+YVUIBksVasIyPGeYvlQIdxzuQ==" spinCount="100000" sheet="1" objects="1" scenarios="1" formatColumns="0" formatRows="0"/>
  <mergeCells count="98">
    <mergeCell ref="AN107:AP107"/>
    <mergeCell ref="AG107:AM107"/>
    <mergeCell ref="AN108:AP108"/>
    <mergeCell ref="AG108:AM108"/>
    <mergeCell ref="AN109:AP109"/>
    <mergeCell ref="AG109:AM109"/>
    <mergeCell ref="AS89:AT91"/>
    <mergeCell ref="AN105:AP105"/>
    <mergeCell ref="AG105:AM105"/>
    <mergeCell ref="AN106:AP106"/>
    <mergeCell ref="AG106:AM106"/>
    <mergeCell ref="AN94:AP94"/>
    <mergeCell ref="AR2:BE2"/>
    <mergeCell ref="AG103:AM103"/>
    <mergeCell ref="AG102:AM102"/>
    <mergeCell ref="AG92:AM92"/>
    <mergeCell ref="AG100:AM100"/>
    <mergeCell ref="AG95:AM95"/>
    <mergeCell ref="AG99:AM99"/>
    <mergeCell ref="AG101:AM101"/>
    <mergeCell ref="AG97:AM97"/>
    <mergeCell ref="AG96:AM96"/>
    <mergeCell ref="AG98:AM98"/>
    <mergeCell ref="AM87:AN87"/>
    <mergeCell ref="AM89:AP89"/>
    <mergeCell ref="AM90:AP90"/>
    <mergeCell ref="AN103:AP103"/>
    <mergeCell ref="AN97:AP97"/>
    <mergeCell ref="AK33:AO33"/>
    <mergeCell ref="L33:P33"/>
    <mergeCell ref="W33:AE33"/>
    <mergeCell ref="AK35:AO35"/>
    <mergeCell ref="X35:AB35"/>
    <mergeCell ref="W31:AE31"/>
    <mergeCell ref="AK31:AO31"/>
    <mergeCell ref="AK32:AO32"/>
    <mergeCell ref="L32:P32"/>
    <mergeCell ref="W32:AE32"/>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D107:H107"/>
    <mergeCell ref="J107:AF107"/>
    <mergeCell ref="D108:H108"/>
    <mergeCell ref="J108:AF108"/>
    <mergeCell ref="D109:H109"/>
    <mergeCell ref="J109:AF109"/>
    <mergeCell ref="L85:AO85"/>
    <mergeCell ref="D105:H105"/>
    <mergeCell ref="J105:AF105"/>
    <mergeCell ref="D106:H106"/>
    <mergeCell ref="J106:AF106"/>
    <mergeCell ref="AG94:AM94"/>
    <mergeCell ref="AG104:AM104"/>
    <mergeCell ref="AN104:AP104"/>
    <mergeCell ref="AN92:AP92"/>
    <mergeCell ref="AN102:AP102"/>
    <mergeCell ref="AN101:AP101"/>
    <mergeCell ref="AN96:AP96"/>
    <mergeCell ref="AN100:AP100"/>
    <mergeCell ref="AN98:AP98"/>
    <mergeCell ref="AN99:AP99"/>
    <mergeCell ref="AN95:AP95"/>
    <mergeCell ref="D102:H102"/>
    <mergeCell ref="D103:H103"/>
    <mergeCell ref="D104:H104"/>
    <mergeCell ref="I92:AF92"/>
    <mergeCell ref="J101:AF101"/>
    <mergeCell ref="J100:AF100"/>
    <mergeCell ref="J102:AF102"/>
    <mergeCell ref="J103:AF103"/>
    <mergeCell ref="J99:AF99"/>
    <mergeCell ref="J97:AF97"/>
    <mergeCell ref="J98:AF98"/>
    <mergeCell ref="J104:AF104"/>
    <mergeCell ref="J96:AF96"/>
    <mergeCell ref="J95:AF95"/>
    <mergeCell ref="C92:G92"/>
    <mergeCell ref="D101:H101"/>
    <mergeCell ref="D98:H98"/>
    <mergeCell ref="D95:H95"/>
    <mergeCell ref="D99:H99"/>
    <mergeCell ref="D100:H100"/>
    <mergeCell ref="D96:H96"/>
    <mergeCell ref="D97:H97"/>
  </mergeCells>
  <hyperlinks>
    <hyperlink ref="A95" location="'SO 001 - Bourací práce'!C2" display="/"/>
    <hyperlink ref="A96" location="'SO 101 - Stavební úprava ...'!C2" display="/"/>
    <hyperlink ref="A97" location="'SO 102 - Chodníky v ulici...'!C2" display="/"/>
    <hyperlink ref="A98" location="'SO 103 - Parkoviště'!C2" display="/"/>
    <hyperlink ref="A99" location="'SO 104 - Chodníky v parku'!C2" display="/"/>
    <hyperlink ref="A100" location="'SO 301 - Přeložka vodovodu'!C2" display="/"/>
    <hyperlink ref="A101" location="'SO 302 - Vodovodní přípoj...'!C2" display="/"/>
    <hyperlink ref="A102" location="'SO 303 - Dešťová přípojka...'!C2" display="/"/>
    <hyperlink ref="A103" location="'SO 401 - Veřejné osvětlení'!C2" display="/"/>
    <hyperlink ref="A104" location="'SO 402 - Vedení NN'!C2" display="/"/>
    <hyperlink ref="A105" location="'SO 403 - Vedení SEK'!C2" display="/"/>
    <hyperlink ref="A106" location="'SO 701 - Kašna'!C2" display="/"/>
    <hyperlink ref="A107" location="'SO 702 - Mobiliář '!C2" display="/"/>
    <hyperlink ref="A108" location="'SO 801 - Sadové úpravy'!C2" display="/"/>
    <hyperlink ref="A109" location="'VON - Všeobecné a obecné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1"/>
      <c r="M2" s="301"/>
      <c r="N2" s="301"/>
      <c r="O2" s="301"/>
      <c r="P2" s="301"/>
      <c r="Q2" s="301"/>
      <c r="R2" s="301"/>
      <c r="S2" s="301"/>
      <c r="T2" s="301"/>
      <c r="U2" s="301"/>
      <c r="V2" s="301"/>
      <c r="AT2" s="18" t="s">
        <v>113</v>
      </c>
    </row>
    <row r="3" spans="2:46" s="1" customFormat="1" ht="6.95" customHeight="1">
      <c r="B3" s="109"/>
      <c r="C3" s="110"/>
      <c r="D3" s="110"/>
      <c r="E3" s="110"/>
      <c r="F3" s="110"/>
      <c r="G3" s="110"/>
      <c r="H3" s="110"/>
      <c r="I3" s="110"/>
      <c r="J3" s="110"/>
      <c r="K3" s="110"/>
      <c r="L3" s="21"/>
      <c r="AT3" s="18" t="s">
        <v>87</v>
      </c>
    </row>
    <row r="4" spans="2:46" s="1" customFormat="1" ht="24.95" customHeight="1">
      <c r="B4" s="21"/>
      <c r="D4" s="111" t="s">
        <v>133</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16" t="str">
        <f>'Rekapitulace stavby'!K6</f>
        <v>Revitalizace prostranství Na Rybníčku k.ú. Třeboň</v>
      </c>
      <c r="F7" s="317"/>
      <c r="G7" s="317"/>
      <c r="H7" s="317"/>
      <c r="L7" s="21"/>
    </row>
    <row r="8" spans="1:31" s="2" customFormat="1" ht="12" customHeight="1">
      <c r="A8" s="35"/>
      <c r="B8" s="40"/>
      <c r="C8" s="35"/>
      <c r="D8" s="113" t="s">
        <v>134</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18" t="s">
        <v>1260</v>
      </c>
      <c r="F9" s="319"/>
      <c r="G9" s="319"/>
      <c r="H9" s="319"/>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114</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20. 8. 2021</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20" t="str">
        <f>'Rekapitulace stavby'!E14</f>
        <v>Vyplň údaj</v>
      </c>
      <c r="F18" s="321"/>
      <c r="G18" s="321"/>
      <c r="H18" s="321"/>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31</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33</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34</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47.25" customHeight="1">
      <c r="A27" s="116"/>
      <c r="B27" s="117"/>
      <c r="C27" s="116"/>
      <c r="D27" s="116"/>
      <c r="E27" s="322" t="s">
        <v>36</v>
      </c>
      <c r="F27" s="322"/>
      <c r="G27" s="322"/>
      <c r="H27" s="322"/>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37</v>
      </c>
      <c r="E30" s="35"/>
      <c r="F30" s="35"/>
      <c r="G30" s="35"/>
      <c r="H30" s="35"/>
      <c r="I30" s="35"/>
      <c r="J30" s="121">
        <f>ROUND(J132,2)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39</v>
      </c>
      <c r="G32" s="35"/>
      <c r="H32" s="35"/>
      <c r="I32" s="122" t="s">
        <v>38</v>
      </c>
      <c r="J32" s="122" t="s">
        <v>40</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41</v>
      </c>
      <c r="E33" s="113" t="s">
        <v>42</v>
      </c>
      <c r="F33" s="124">
        <f>ROUND((SUM(BE132:BE246)),2)</f>
        <v>0</v>
      </c>
      <c r="G33" s="35"/>
      <c r="H33" s="35"/>
      <c r="I33" s="125">
        <v>0.21</v>
      </c>
      <c r="J33" s="124">
        <f>ROUND(((SUM(BE132:BE246))*I33),2)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43</v>
      </c>
      <c r="F34" s="124">
        <f>ROUND((SUM(BF132:BF246)),2)</f>
        <v>0</v>
      </c>
      <c r="G34" s="35"/>
      <c r="H34" s="35"/>
      <c r="I34" s="125">
        <v>0.15</v>
      </c>
      <c r="J34" s="124">
        <f>ROUND(((SUM(BF132:BF246))*I34),2)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44</v>
      </c>
      <c r="F35" s="124">
        <f>ROUND((SUM(BG132:BG246)),2)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45</v>
      </c>
      <c r="F36" s="124">
        <f>ROUND((SUM(BH132:BH246)),2)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46</v>
      </c>
      <c r="F37" s="124">
        <f>ROUND((SUM(BI132:BI246)),2)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47</v>
      </c>
      <c r="E39" s="128"/>
      <c r="F39" s="128"/>
      <c r="G39" s="129" t="s">
        <v>48</v>
      </c>
      <c r="H39" s="130" t="s">
        <v>49</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50</v>
      </c>
      <c r="E50" s="134"/>
      <c r="F50" s="134"/>
      <c r="G50" s="133" t="s">
        <v>51</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52</v>
      </c>
      <c r="E61" s="136"/>
      <c r="F61" s="137" t="s">
        <v>53</v>
      </c>
      <c r="G61" s="135" t="s">
        <v>52</v>
      </c>
      <c r="H61" s="136"/>
      <c r="I61" s="136"/>
      <c r="J61" s="138" t="s">
        <v>53</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54</v>
      </c>
      <c r="E65" s="139"/>
      <c r="F65" s="139"/>
      <c r="G65" s="133" t="s">
        <v>55</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52</v>
      </c>
      <c r="E76" s="136"/>
      <c r="F76" s="137" t="s">
        <v>53</v>
      </c>
      <c r="G76" s="135" t="s">
        <v>52</v>
      </c>
      <c r="H76" s="136"/>
      <c r="I76" s="136"/>
      <c r="J76" s="138" t="s">
        <v>53</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136</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23" t="str">
        <f>E7</f>
        <v>Revitalizace prostranství Na Rybníčku k.ú. Třeboň</v>
      </c>
      <c r="F85" s="324"/>
      <c r="G85" s="324"/>
      <c r="H85" s="324"/>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134</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79" t="str">
        <f>E9</f>
        <v>SO 401 - Veřejné osvětlení</v>
      </c>
      <c r="F87" s="325"/>
      <c r="G87" s="325"/>
      <c r="H87" s="325"/>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Třeboň</v>
      </c>
      <c r="G89" s="37"/>
      <c r="H89" s="37"/>
      <c r="I89" s="30" t="s">
        <v>22</v>
      </c>
      <c r="J89" s="67" t="str">
        <f>IF(J12="","",J12)</f>
        <v>20. 8. 2021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7" customHeight="1">
      <c r="A91" s="35"/>
      <c r="B91" s="36"/>
      <c r="C91" s="30" t="s">
        <v>24</v>
      </c>
      <c r="D91" s="37"/>
      <c r="E91" s="37"/>
      <c r="F91" s="28" t="str">
        <f>E15</f>
        <v>Město Třeboň</v>
      </c>
      <c r="G91" s="37"/>
      <c r="H91" s="37"/>
      <c r="I91" s="30" t="s">
        <v>30</v>
      </c>
      <c r="J91" s="33" t="str">
        <f>E21</f>
        <v>Ing. arch. Martin Jirovský</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Ing. Barbora Filip</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137</v>
      </c>
      <c r="D94" s="145"/>
      <c r="E94" s="145"/>
      <c r="F94" s="145"/>
      <c r="G94" s="145"/>
      <c r="H94" s="145"/>
      <c r="I94" s="145"/>
      <c r="J94" s="146" t="s">
        <v>138</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139</v>
      </c>
      <c r="D96" s="37"/>
      <c r="E96" s="37"/>
      <c r="F96" s="37"/>
      <c r="G96" s="37"/>
      <c r="H96" s="37"/>
      <c r="I96" s="37"/>
      <c r="J96" s="85">
        <f>J132</f>
        <v>0</v>
      </c>
      <c r="K96" s="37"/>
      <c r="L96" s="52"/>
      <c r="S96" s="35"/>
      <c r="T96" s="35"/>
      <c r="U96" s="35"/>
      <c r="V96" s="35"/>
      <c r="W96" s="35"/>
      <c r="X96" s="35"/>
      <c r="Y96" s="35"/>
      <c r="Z96" s="35"/>
      <c r="AA96" s="35"/>
      <c r="AB96" s="35"/>
      <c r="AC96" s="35"/>
      <c r="AD96" s="35"/>
      <c r="AE96" s="35"/>
      <c r="AU96" s="18" t="s">
        <v>140</v>
      </c>
    </row>
    <row r="97" spans="2:12" s="9" customFormat="1" ht="24.95" customHeight="1">
      <c r="B97" s="148"/>
      <c r="C97" s="149"/>
      <c r="D97" s="150" t="s">
        <v>142</v>
      </c>
      <c r="E97" s="151"/>
      <c r="F97" s="151"/>
      <c r="G97" s="151"/>
      <c r="H97" s="151"/>
      <c r="I97" s="151"/>
      <c r="J97" s="152">
        <f>J133</f>
        <v>0</v>
      </c>
      <c r="K97" s="149"/>
      <c r="L97" s="153"/>
    </row>
    <row r="98" spans="2:12" s="10" customFormat="1" ht="19.9" customHeight="1">
      <c r="B98" s="154"/>
      <c r="C98" s="155"/>
      <c r="D98" s="156" t="s">
        <v>143</v>
      </c>
      <c r="E98" s="157"/>
      <c r="F98" s="157"/>
      <c r="G98" s="157"/>
      <c r="H98" s="157"/>
      <c r="I98" s="157"/>
      <c r="J98" s="158">
        <f>J134</f>
        <v>0</v>
      </c>
      <c r="K98" s="155"/>
      <c r="L98" s="159"/>
    </row>
    <row r="99" spans="2:12" s="10" customFormat="1" ht="19.9" customHeight="1">
      <c r="B99" s="154"/>
      <c r="C99" s="155"/>
      <c r="D99" s="156" t="s">
        <v>1261</v>
      </c>
      <c r="E99" s="157"/>
      <c r="F99" s="157"/>
      <c r="G99" s="157"/>
      <c r="H99" s="157"/>
      <c r="I99" s="157"/>
      <c r="J99" s="158">
        <f>J161</f>
        <v>0</v>
      </c>
      <c r="K99" s="155"/>
      <c r="L99" s="159"/>
    </row>
    <row r="100" spans="2:12" s="10" customFormat="1" ht="19.9" customHeight="1">
      <c r="B100" s="154"/>
      <c r="C100" s="155"/>
      <c r="D100" s="156" t="s">
        <v>834</v>
      </c>
      <c r="E100" s="157"/>
      <c r="F100" s="157"/>
      <c r="G100" s="157"/>
      <c r="H100" s="157"/>
      <c r="I100" s="157"/>
      <c r="J100" s="158">
        <f>J164</f>
        <v>0</v>
      </c>
      <c r="K100" s="155"/>
      <c r="L100" s="159"/>
    </row>
    <row r="101" spans="2:12" s="10" customFormat="1" ht="19.9" customHeight="1">
      <c r="B101" s="154"/>
      <c r="C101" s="155"/>
      <c r="D101" s="156" t="s">
        <v>251</v>
      </c>
      <c r="E101" s="157"/>
      <c r="F101" s="157"/>
      <c r="G101" s="157"/>
      <c r="H101" s="157"/>
      <c r="I101" s="157"/>
      <c r="J101" s="158">
        <f>J168</f>
        <v>0</v>
      </c>
      <c r="K101" s="155"/>
      <c r="L101" s="159"/>
    </row>
    <row r="102" spans="2:12" s="10" customFormat="1" ht="19.9" customHeight="1">
      <c r="B102" s="154"/>
      <c r="C102" s="155"/>
      <c r="D102" s="156" t="s">
        <v>252</v>
      </c>
      <c r="E102" s="157"/>
      <c r="F102" s="157"/>
      <c r="G102" s="157"/>
      <c r="H102" s="157"/>
      <c r="I102" s="157"/>
      <c r="J102" s="158">
        <f>J171</f>
        <v>0</v>
      </c>
      <c r="K102" s="155"/>
      <c r="L102" s="159"/>
    </row>
    <row r="103" spans="2:12" s="10" customFormat="1" ht="19.9" customHeight="1">
      <c r="B103" s="154"/>
      <c r="C103" s="155"/>
      <c r="D103" s="156" t="s">
        <v>1262</v>
      </c>
      <c r="E103" s="157"/>
      <c r="F103" s="157"/>
      <c r="G103" s="157"/>
      <c r="H103" s="157"/>
      <c r="I103" s="157"/>
      <c r="J103" s="158">
        <f>J173</f>
        <v>0</v>
      </c>
      <c r="K103" s="155"/>
      <c r="L103" s="159"/>
    </row>
    <row r="104" spans="2:12" s="9" customFormat="1" ht="24.95" customHeight="1">
      <c r="B104" s="148"/>
      <c r="C104" s="149"/>
      <c r="D104" s="150" t="s">
        <v>835</v>
      </c>
      <c r="E104" s="151"/>
      <c r="F104" s="151"/>
      <c r="G104" s="151"/>
      <c r="H104" s="151"/>
      <c r="I104" s="151"/>
      <c r="J104" s="152">
        <f>J175</f>
        <v>0</v>
      </c>
      <c r="K104" s="149"/>
      <c r="L104" s="153"/>
    </row>
    <row r="105" spans="2:12" s="10" customFormat="1" ht="19.9" customHeight="1">
      <c r="B105" s="154"/>
      <c r="C105" s="155"/>
      <c r="D105" s="156" t="s">
        <v>1263</v>
      </c>
      <c r="E105" s="157"/>
      <c r="F105" s="157"/>
      <c r="G105" s="157"/>
      <c r="H105" s="157"/>
      <c r="I105" s="157"/>
      <c r="J105" s="158">
        <f>J176</f>
        <v>0</v>
      </c>
      <c r="K105" s="155"/>
      <c r="L105" s="159"/>
    </row>
    <row r="106" spans="2:12" s="10" customFormat="1" ht="19.9" customHeight="1">
      <c r="B106" s="154"/>
      <c r="C106" s="155"/>
      <c r="D106" s="156" t="s">
        <v>1264</v>
      </c>
      <c r="E106" s="157"/>
      <c r="F106" s="157"/>
      <c r="G106" s="157"/>
      <c r="H106" s="157"/>
      <c r="I106" s="157"/>
      <c r="J106" s="158">
        <f>J203</f>
        <v>0</v>
      </c>
      <c r="K106" s="155"/>
      <c r="L106" s="159"/>
    </row>
    <row r="107" spans="2:12" s="10" customFormat="1" ht="19.9" customHeight="1">
      <c r="B107" s="154"/>
      <c r="C107" s="155"/>
      <c r="D107" s="156" t="s">
        <v>1265</v>
      </c>
      <c r="E107" s="157"/>
      <c r="F107" s="157"/>
      <c r="G107" s="157"/>
      <c r="H107" s="157"/>
      <c r="I107" s="157"/>
      <c r="J107" s="158">
        <f>J211</f>
        <v>0</v>
      </c>
      <c r="K107" s="155"/>
      <c r="L107" s="159"/>
    </row>
    <row r="108" spans="2:12" s="10" customFormat="1" ht="19.9" customHeight="1">
      <c r="B108" s="154"/>
      <c r="C108" s="155"/>
      <c r="D108" s="156" t="s">
        <v>1266</v>
      </c>
      <c r="E108" s="157"/>
      <c r="F108" s="157"/>
      <c r="G108" s="157"/>
      <c r="H108" s="157"/>
      <c r="I108" s="157"/>
      <c r="J108" s="158">
        <f>J213</f>
        <v>0</v>
      </c>
      <c r="K108" s="155"/>
      <c r="L108" s="159"/>
    </row>
    <row r="109" spans="2:12" s="10" customFormat="1" ht="19.9" customHeight="1">
      <c r="B109" s="154"/>
      <c r="C109" s="155"/>
      <c r="D109" s="156" t="s">
        <v>1267</v>
      </c>
      <c r="E109" s="157"/>
      <c r="F109" s="157"/>
      <c r="G109" s="157"/>
      <c r="H109" s="157"/>
      <c r="I109" s="157"/>
      <c r="J109" s="158">
        <f>J216</f>
        <v>0</v>
      </c>
      <c r="K109" s="155"/>
      <c r="L109" s="159"/>
    </row>
    <row r="110" spans="2:12" s="9" customFormat="1" ht="24.95" customHeight="1">
      <c r="B110" s="148"/>
      <c r="C110" s="149"/>
      <c r="D110" s="150" t="s">
        <v>1268</v>
      </c>
      <c r="E110" s="151"/>
      <c r="F110" s="151"/>
      <c r="G110" s="151"/>
      <c r="H110" s="151"/>
      <c r="I110" s="151"/>
      <c r="J110" s="152">
        <f>J231</f>
        <v>0</v>
      </c>
      <c r="K110" s="149"/>
      <c r="L110" s="153"/>
    </row>
    <row r="111" spans="2:12" s="10" customFormat="1" ht="19.9" customHeight="1">
      <c r="B111" s="154"/>
      <c r="C111" s="155"/>
      <c r="D111" s="156" t="s">
        <v>1269</v>
      </c>
      <c r="E111" s="157"/>
      <c r="F111" s="157"/>
      <c r="G111" s="157"/>
      <c r="H111" s="157"/>
      <c r="I111" s="157"/>
      <c r="J111" s="158">
        <f>J232</f>
        <v>0</v>
      </c>
      <c r="K111" s="155"/>
      <c r="L111" s="159"/>
    </row>
    <row r="112" spans="2:12" s="9" customFormat="1" ht="24.95" customHeight="1">
      <c r="B112" s="148"/>
      <c r="C112" s="149"/>
      <c r="D112" s="150" t="s">
        <v>1270</v>
      </c>
      <c r="E112" s="151"/>
      <c r="F112" s="151"/>
      <c r="G112" s="151"/>
      <c r="H112" s="151"/>
      <c r="I112" s="151"/>
      <c r="J112" s="152">
        <f>J245</f>
        <v>0</v>
      </c>
      <c r="K112" s="149"/>
      <c r="L112" s="153"/>
    </row>
    <row r="113" spans="1:31" s="2" customFormat="1" ht="21.7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6.95" customHeight="1">
      <c r="A114" s="35"/>
      <c r="B114" s="55"/>
      <c r="C114" s="56"/>
      <c r="D114" s="56"/>
      <c r="E114" s="56"/>
      <c r="F114" s="56"/>
      <c r="G114" s="56"/>
      <c r="H114" s="56"/>
      <c r="I114" s="56"/>
      <c r="J114" s="56"/>
      <c r="K114" s="56"/>
      <c r="L114" s="52"/>
      <c r="S114" s="35"/>
      <c r="T114" s="35"/>
      <c r="U114" s="35"/>
      <c r="V114" s="35"/>
      <c r="W114" s="35"/>
      <c r="X114" s="35"/>
      <c r="Y114" s="35"/>
      <c r="Z114" s="35"/>
      <c r="AA114" s="35"/>
      <c r="AB114" s="35"/>
      <c r="AC114" s="35"/>
      <c r="AD114" s="35"/>
      <c r="AE114" s="35"/>
    </row>
    <row r="118" spans="1:31" s="2" customFormat="1" ht="6.95" customHeight="1">
      <c r="A118" s="35"/>
      <c r="B118" s="57"/>
      <c r="C118" s="58"/>
      <c r="D118" s="58"/>
      <c r="E118" s="58"/>
      <c r="F118" s="58"/>
      <c r="G118" s="58"/>
      <c r="H118" s="58"/>
      <c r="I118" s="58"/>
      <c r="J118" s="58"/>
      <c r="K118" s="58"/>
      <c r="L118" s="52"/>
      <c r="S118" s="35"/>
      <c r="T118" s="35"/>
      <c r="U118" s="35"/>
      <c r="V118" s="35"/>
      <c r="W118" s="35"/>
      <c r="X118" s="35"/>
      <c r="Y118" s="35"/>
      <c r="Z118" s="35"/>
      <c r="AA118" s="35"/>
      <c r="AB118" s="35"/>
      <c r="AC118" s="35"/>
      <c r="AD118" s="35"/>
      <c r="AE118" s="35"/>
    </row>
    <row r="119" spans="1:31" s="2" customFormat="1" ht="24.95" customHeight="1">
      <c r="A119" s="35"/>
      <c r="B119" s="36"/>
      <c r="C119" s="24" t="s">
        <v>145</v>
      </c>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2" customFormat="1" ht="6.95" customHeight="1">
      <c r="A120" s="35"/>
      <c r="B120" s="36"/>
      <c r="C120" s="37"/>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31" s="2" customFormat="1" ht="12" customHeight="1">
      <c r="A121" s="35"/>
      <c r="B121" s="36"/>
      <c r="C121" s="30" t="s">
        <v>16</v>
      </c>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2" customFormat="1" ht="16.5" customHeight="1">
      <c r="A122" s="35"/>
      <c r="B122" s="36"/>
      <c r="C122" s="37"/>
      <c r="D122" s="37"/>
      <c r="E122" s="323" t="str">
        <f>E7</f>
        <v>Revitalizace prostranství Na Rybníčku k.ú. Třeboň</v>
      </c>
      <c r="F122" s="324"/>
      <c r="G122" s="324"/>
      <c r="H122" s="324"/>
      <c r="I122" s="37"/>
      <c r="J122" s="37"/>
      <c r="K122" s="37"/>
      <c r="L122" s="52"/>
      <c r="S122" s="35"/>
      <c r="T122" s="35"/>
      <c r="U122" s="35"/>
      <c r="V122" s="35"/>
      <c r="W122" s="35"/>
      <c r="X122" s="35"/>
      <c r="Y122" s="35"/>
      <c r="Z122" s="35"/>
      <c r="AA122" s="35"/>
      <c r="AB122" s="35"/>
      <c r="AC122" s="35"/>
      <c r="AD122" s="35"/>
      <c r="AE122" s="35"/>
    </row>
    <row r="123" spans="1:31" s="2" customFormat="1" ht="12" customHeight="1">
      <c r="A123" s="35"/>
      <c r="B123" s="36"/>
      <c r="C123" s="30" t="s">
        <v>134</v>
      </c>
      <c r="D123" s="37"/>
      <c r="E123" s="37"/>
      <c r="F123" s="37"/>
      <c r="G123" s="37"/>
      <c r="H123" s="37"/>
      <c r="I123" s="37"/>
      <c r="J123" s="37"/>
      <c r="K123" s="37"/>
      <c r="L123" s="52"/>
      <c r="S123" s="35"/>
      <c r="T123" s="35"/>
      <c r="U123" s="35"/>
      <c r="V123" s="35"/>
      <c r="W123" s="35"/>
      <c r="X123" s="35"/>
      <c r="Y123" s="35"/>
      <c r="Z123" s="35"/>
      <c r="AA123" s="35"/>
      <c r="AB123" s="35"/>
      <c r="AC123" s="35"/>
      <c r="AD123" s="35"/>
      <c r="AE123" s="35"/>
    </row>
    <row r="124" spans="1:31" s="2" customFormat="1" ht="16.5" customHeight="1">
      <c r="A124" s="35"/>
      <c r="B124" s="36"/>
      <c r="C124" s="37"/>
      <c r="D124" s="37"/>
      <c r="E124" s="279" t="str">
        <f>E9</f>
        <v>SO 401 - Veřejné osvětlení</v>
      </c>
      <c r="F124" s="325"/>
      <c r="G124" s="325"/>
      <c r="H124" s="325"/>
      <c r="I124" s="37"/>
      <c r="J124" s="37"/>
      <c r="K124" s="37"/>
      <c r="L124" s="52"/>
      <c r="S124" s="35"/>
      <c r="T124" s="35"/>
      <c r="U124" s="35"/>
      <c r="V124" s="35"/>
      <c r="W124" s="35"/>
      <c r="X124" s="35"/>
      <c r="Y124" s="35"/>
      <c r="Z124" s="35"/>
      <c r="AA124" s="35"/>
      <c r="AB124" s="35"/>
      <c r="AC124" s="35"/>
      <c r="AD124" s="35"/>
      <c r="AE124" s="35"/>
    </row>
    <row r="125" spans="1:31" s="2" customFormat="1" ht="6.95" customHeight="1">
      <c r="A125" s="35"/>
      <c r="B125" s="36"/>
      <c r="C125" s="37"/>
      <c r="D125" s="37"/>
      <c r="E125" s="37"/>
      <c r="F125" s="37"/>
      <c r="G125" s="37"/>
      <c r="H125" s="37"/>
      <c r="I125" s="37"/>
      <c r="J125" s="37"/>
      <c r="K125" s="37"/>
      <c r="L125" s="52"/>
      <c r="S125" s="35"/>
      <c r="T125" s="35"/>
      <c r="U125" s="35"/>
      <c r="V125" s="35"/>
      <c r="W125" s="35"/>
      <c r="X125" s="35"/>
      <c r="Y125" s="35"/>
      <c r="Z125" s="35"/>
      <c r="AA125" s="35"/>
      <c r="AB125" s="35"/>
      <c r="AC125" s="35"/>
      <c r="AD125" s="35"/>
      <c r="AE125" s="35"/>
    </row>
    <row r="126" spans="1:31" s="2" customFormat="1" ht="12" customHeight="1">
      <c r="A126" s="35"/>
      <c r="B126" s="36"/>
      <c r="C126" s="30" t="s">
        <v>20</v>
      </c>
      <c r="D126" s="37"/>
      <c r="E126" s="37"/>
      <c r="F126" s="28" t="str">
        <f>F12</f>
        <v>Třeboň</v>
      </c>
      <c r="G126" s="37"/>
      <c r="H126" s="37"/>
      <c r="I126" s="30" t="s">
        <v>22</v>
      </c>
      <c r="J126" s="67" t="str">
        <f>IF(J12="","",J12)</f>
        <v>20. 8. 2021</v>
      </c>
      <c r="K126" s="37"/>
      <c r="L126" s="52"/>
      <c r="S126" s="35"/>
      <c r="T126" s="35"/>
      <c r="U126" s="35"/>
      <c r="V126" s="35"/>
      <c r="W126" s="35"/>
      <c r="X126" s="35"/>
      <c r="Y126" s="35"/>
      <c r="Z126" s="35"/>
      <c r="AA126" s="35"/>
      <c r="AB126" s="35"/>
      <c r="AC126" s="35"/>
      <c r="AD126" s="35"/>
      <c r="AE126" s="35"/>
    </row>
    <row r="127" spans="1:31" s="2" customFormat="1" ht="6.95" customHeight="1">
      <c r="A127" s="35"/>
      <c r="B127" s="36"/>
      <c r="C127" s="37"/>
      <c r="D127" s="37"/>
      <c r="E127" s="37"/>
      <c r="F127" s="37"/>
      <c r="G127" s="37"/>
      <c r="H127" s="37"/>
      <c r="I127" s="37"/>
      <c r="J127" s="37"/>
      <c r="K127" s="37"/>
      <c r="L127" s="52"/>
      <c r="S127" s="35"/>
      <c r="T127" s="35"/>
      <c r="U127" s="35"/>
      <c r="V127" s="35"/>
      <c r="W127" s="35"/>
      <c r="X127" s="35"/>
      <c r="Y127" s="35"/>
      <c r="Z127" s="35"/>
      <c r="AA127" s="35"/>
      <c r="AB127" s="35"/>
      <c r="AC127" s="35"/>
      <c r="AD127" s="35"/>
      <c r="AE127" s="35"/>
    </row>
    <row r="128" spans="1:31" s="2" customFormat="1" ht="25.7" customHeight="1">
      <c r="A128" s="35"/>
      <c r="B128" s="36"/>
      <c r="C128" s="30" t="s">
        <v>24</v>
      </c>
      <c r="D128" s="37"/>
      <c r="E128" s="37"/>
      <c r="F128" s="28" t="str">
        <f>E15</f>
        <v>Město Třeboň</v>
      </c>
      <c r="G128" s="37"/>
      <c r="H128" s="37"/>
      <c r="I128" s="30" t="s">
        <v>30</v>
      </c>
      <c r="J128" s="33" t="str">
        <f>E21</f>
        <v>Ing. arch. Martin Jirovský</v>
      </c>
      <c r="K128" s="37"/>
      <c r="L128" s="52"/>
      <c r="S128" s="35"/>
      <c r="T128" s="35"/>
      <c r="U128" s="35"/>
      <c r="V128" s="35"/>
      <c r="W128" s="35"/>
      <c r="X128" s="35"/>
      <c r="Y128" s="35"/>
      <c r="Z128" s="35"/>
      <c r="AA128" s="35"/>
      <c r="AB128" s="35"/>
      <c r="AC128" s="35"/>
      <c r="AD128" s="35"/>
      <c r="AE128" s="35"/>
    </row>
    <row r="129" spans="1:31" s="2" customFormat="1" ht="15.2" customHeight="1">
      <c r="A129" s="35"/>
      <c r="B129" s="36"/>
      <c r="C129" s="30" t="s">
        <v>28</v>
      </c>
      <c r="D129" s="37"/>
      <c r="E129" s="37"/>
      <c r="F129" s="28" t="str">
        <f>IF(E18="","",E18)</f>
        <v>Vyplň údaj</v>
      </c>
      <c r="G129" s="37"/>
      <c r="H129" s="37"/>
      <c r="I129" s="30" t="s">
        <v>33</v>
      </c>
      <c r="J129" s="33" t="str">
        <f>E24</f>
        <v>Ing. Barbora Filip</v>
      </c>
      <c r="K129" s="37"/>
      <c r="L129" s="52"/>
      <c r="S129" s="35"/>
      <c r="T129" s="35"/>
      <c r="U129" s="35"/>
      <c r="V129" s="35"/>
      <c r="W129" s="35"/>
      <c r="X129" s="35"/>
      <c r="Y129" s="35"/>
      <c r="Z129" s="35"/>
      <c r="AA129" s="35"/>
      <c r="AB129" s="35"/>
      <c r="AC129" s="35"/>
      <c r="AD129" s="35"/>
      <c r="AE129" s="35"/>
    </row>
    <row r="130" spans="1:31" s="2" customFormat="1" ht="10.35" customHeight="1">
      <c r="A130" s="35"/>
      <c r="B130" s="36"/>
      <c r="C130" s="37"/>
      <c r="D130" s="37"/>
      <c r="E130" s="37"/>
      <c r="F130" s="37"/>
      <c r="G130" s="37"/>
      <c r="H130" s="37"/>
      <c r="I130" s="37"/>
      <c r="J130" s="37"/>
      <c r="K130" s="37"/>
      <c r="L130" s="52"/>
      <c r="S130" s="35"/>
      <c r="T130" s="35"/>
      <c r="U130" s="35"/>
      <c r="V130" s="35"/>
      <c r="W130" s="35"/>
      <c r="X130" s="35"/>
      <c r="Y130" s="35"/>
      <c r="Z130" s="35"/>
      <c r="AA130" s="35"/>
      <c r="AB130" s="35"/>
      <c r="AC130" s="35"/>
      <c r="AD130" s="35"/>
      <c r="AE130" s="35"/>
    </row>
    <row r="131" spans="1:31" s="11" customFormat="1" ht="29.25" customHeight="1">
      <c r="A131" s="160"/>
      <c r="B131" s="161"/>
      <c r="C131" s="162" t="s">
        <v>146</v>
      </c>
      <c r="D131" s="163" t="s">
        <v>62</v>
      </c>
      <c r="E131" s="163" t="s">
        <v>58</v>
      </c>
      <c r="F131" s="163" t="s">
        <v>59</v>
      </c>
      <c r="G131" s="163" t="s">
        <v>147</v>
      </c>
      <c r="H131" s="163" t="s">
        <v>148</v>
      </c>
      <c r="I131" s="163" t="s">
        <v>149</v>
      </c>
      <c r="J131" s="164" t="s">
        <v>138</v>
      </c>
      <c r="K131" s="165" t="s">
        <v>150</v>
      </c>
      <c r="L131" s="166"/>
      <c r="M131" s="76" t="s">
        <v>1</v>
      </c>
      <c r="N131" s="77" t="s">
        <v>41</v>
      </c>
      <c r="O131" s="77" t="s">
        <v>151</v>
      </c>
      <c r="P131" s="77" t="s">
        <v>152</v>
      </c>
      <c r="Q131" s="77" t="s">
        <v>153</v>
      </c>
      <c r="R131" s="77" t="s">
        <v>154</v>
      </c>
      <c r="S131" s="77" t="s">
        <v>155</v>
      </c>
      <c r="T131" s="78" t="s">
        <v>156</v>
      </c>
      <c r="U131" s="160"/>
      <c r="V131" s="160"/>
      <c r="W131" s="160"/>
      <c r="X131" s="160"/>
      <c r="Y131" s="160"/>
      <c r="Z131" s="160"/>
      <c r="AA131" s="160"/>
      <c r="AB131" s="160"/>
      <c r="AC131" s="160"/>
      <c r="AD131" s="160"/>
      <c r="AE131" s="160"/>
    </row>
    <row r="132" spans="1:63" s="2" customFormat="1" ht="22.9" customHeight="1">
      <c r="A132" s="35"/>
      <c r="B132" s="36"/>
      <c r="C132" s="83" t="s">
        <v>157</v>
      </c>
      <c r="D132" s="37"/>
      <c r="E132" s="37"/>
      <c r="F132" s="37"/>
      <c r="G132" s="37"/>
      <c r="H132" s="37"/>
      <c r="I132" s="37"/>
      <c r="J132" s="167">
        <f>BK132</f>
        <v>0</v>
      </c>
      <c r="K132" s="37"/>
      <c r="L132" s="40"/>
      <c r="M132" s="79"/>
      <c r="N132" s="168"/>
      <c r="O132" s="80"/>
      <c r="P132" s="169">
        <f>P133+P175+P231+P245</f>
        <v>0</v>
      </c>
      <c r="Q132" s="80"/>
      <c r="R132" s="169">
        <f>R133+R175+R231+R245</f>
        <v>198.7294695</v>
      </c>
      <c r="S132" s="80"/>
      <c r="T132" s="170">
        <f>T133+T175+T231+T245</f>
        <v>0</v>
      </c>
      <c r="U132" s="35"/>
      <c r="V132" s="35"/>
      <c r="W132" s="35"/>
      <c r="X132" s="35"/>
      <c r="Y132" s="35"/>
      <c r="Z132" s="35"/>
      <c r="AA132" s="35"/>
      <c r="AB132" s="35"/>
      <c r="AC132" s="35"/>
      <c r="AD132" s="35"/>
      <c r="AE132" s="35"/>
      <c r="AT132" s="18" t="s">
        <v>76</v>
      </c>
      <c r="AU132" s="18" t="s">
        <v>140</v>
      </c>
      <c r="BK132" s="171">
        <f>BK133+BK175+BK231+BK245</f>
        <v>0</v>
      </c>
    </row>
    <row r="133" spans="2:63" s="12" customFormat="1" ht="25.9" customHeight="1">
      <c r="B133" s="172"/>
      <c r="C133" s="173"/>
      <c r="D133" s="174" t="s">
        <v>76</v>
      </c>
      <c r="E133" s="175" t="s">
        <v>174</v>
      </c>
      <c r="F133" s="175" t="s">
        <v>175</v>
      </c>
      <c r="G133" s="173"/>
      <c r="H133" s="173"/>
      <c r="I133" s="176"/>
      <c r="J133" s="177">
        <f>BK133</f>
        <v>0</v>
      </c>
      <c r="K133" s="173"/>
      <c r="L133" s="178"/>
      <c r="M133" s="179"/>
      <c r="N133" s="180"/>
      <c r="O133" s="180"/>
      <c r="P133" s="181">
        <f>P134+P161+P164+P168+P171+P173</f>
        <v>0</v>
      </c>
      <c r="Q133" s="180"/>
      <c r="R133" s="181">
        <f>R134+R161+R164+R168+R171+R173</f>
        <v>196.52857999999998</v>
      </c>
      <c r="S133" s="180"/>
      <c r="T133" s="182">
        <f>T134+T161+T164+T168+T171+T173</f>
        <v>0</v>
      </c>
      <c r="AR133" s="183" t="s">
        <v>85</v>
      </c>
      <c r="AT133" s="184" t="s">
        <v>76</v>
      </c>
      <c r="AU133" s="184" t="s">
        <v>77</v>
      </c>
      <c r="AY133" s="183" t="s">
        <v>160</v>
      </c>
      <c r="BK133" s="185">
        <f>BK134+BK161+BK164+BK168+BK171+BK173</f>
        <v>0</v>
      </c>
    </row>
    <row r="134" spans="2:63" s="12" customFormat="1" ht="22.9" customHeight="1">
      <c r="B134" s="172"/>
      <c r="C134" s="173"/>
      <c r="D134" s="174" t="s">
        <v>76</v>
      </c>
      <c r="E134" s="200" t="s">
        <v>85</v>
      </c>
      <c r="F134" s="200" t="s">
        <v>176</v>
      </c>
      <c r="G134" s="173"/>
      <c r="H134" s="173"/>
      <c r="I134" s="176"/>
      <c r="J134" s="201">
        <f>BK134</f>
        <v>0</v>
      </c>
      <c r="K134" s="173"/>
      <c r="L134" s="178"/>
      <c r="M134" s="179"/>
      <c r="N134" s="180"/>
      <c r="O134" s="180"/>
      <c r="P134" s="181">
        <f>SUM(P135:P160)</f>
        <v>0</v>
      </c>
      <c r="Q134" s="180"/>
      <c r="R134" s="181">
        <f>SUM(R135:R160)</f>
        <v>135.44976</v>
      </c>
      <c r="S134" s="180"/>
      <c r="T134" s="182">
        <f>SUM(T135:T160)</f>
        <v>0</v>
      </c>
      <c r="AR134" s="183" t="s">
        <v>85</v>
      </c>
      <c r="AT134" s="184" t="s">
        <v>76</v>
      </c>
      <c r="AU134" s="184" t="s">
        <v>85</v>
      </c>
      <c r="AY134" s="183" t="s">
        <v>160</v>
      </c>
      <c r="BK134" s="185">
        <f>SUM(BK135:BK160)</f>
        <v>0</v>
      </c>
    </row>
    <row r="135" spans="1:65" s="2" customFormat="1" ht="21.75" customHeight="1">
      <c r="A135" s="35"/>
      <c r="B135" s="36"/>
      <c r="C135" s="186" t="s">
        <v>85</v>
      </c>
      <c r="D135" s="186" t="s">
        <v>161</v>
      </c>
      <c r="E135" s="187" t="s">
        <v>1271</v>
      </c>
      <c r="F135" s="188" t="s">
        <v>1272</v>
      </c>
      <c r="G135" s="189" t="s">
        <v>274</v>
      </c>
      <c r="H135" s="190">
        <v>33.75</v>
      </c>
      <c r="I135" s="191"/>
      <c r="J135" s="192">
        <f>ROUND(I135*H135,2)</f>
        <v>0</v>
      </c>
      <c r="K135" s="193"/>
      <c r="L135" s="40"/>
      <c r="M135" s="194" t="s">
        <v>1</v>
      </c>
      <c r="N135" s="195" t="s">
        <v>42</v>
      </c>
      <c r="O135" s="72"/>
      <c r="P135" s="196">
        <f>O135*H135</f>
        <v>0</v>
      </c>
      <c r="Q135" s="196">
        <v>0</v>
      </c>
      <c r="R135" s="196">
        <f>Q135*H135</f>
        <v>0</v>
      </c>
      <c r="S135" s="196">
        <v>0</v>
      </c>
      <c r="T135" s="197">
        <f>S135*H135</f>
        <v>0</v>
      </c>
      <c r="U135" s="35"/>
      <c r="V135" s="35"/>
      <c r="W135" s="35"/>
      <c r="X135" s="35"/>
      <c r="Y135" s="35"/>
      <c r="Z135" s="35"/>
      <c r="AA135" s="35"/>
      <c r="AB135" s="35"/>
      <c r="AC135" s="35"/>
      <c r="AD135" s="35"/>
      <c r="AE135" s="35"/>
      <c r="AR135" s="198" t="s">
        <v>165</v>
      </c>
      <c r="AT135" s="198" t="s">
        <v>161</v>
      </c>
      <c r="AU135" s="198" t="s">
        <v>87</v>
      </c>
      <c r="AY135" s="18" t="s">
        <v>160</v>
      </c>
      <c r="BE135" s="199">
        <f>IF(N135="základní",J135,0)</f>
        <v>0</v>
      </c>
      <c r="BF135" s="199">
        <f>IF(N135="snížená",J135,0)</f>
        <v>0</v>
      </c>
      <c r="BG135" s="199">
        <f>IF(N135="zákl. přenesená",J135,0)</f>
        <v>0</v>
      </c>
      <c r="BH135" s="199">
        <f>IF(N135="sníž. přenesená",J135,0)</f>
        <v>0</v>
      </c>
      <c r="BI135" s="199">
        <f>IF(N135="nulová",J135,0)</f>
        <v>0</v>
      </c>
      <c r="BJ135" s="18" t="s">
        <v>85</v>
      </c>
      <c r="BK135" s="199">
        <f>ROUND(I135*H135,2)</f>
        <v>0</v>
      </c>
      <c r="BL135" s="18" t="s">
        <v>165</v>
      </c>
      <c r="BM135" s="198" t="s">
        <v>1273</v>
      </c>
    </row>
    <row r="136" spans="2:51" s="13" customFormat="1" ht="11.25">
      <c r="B136" s="202"/>
      <c r="C136" s="203"/>
      <c r="D136" s="204" t="s">
        <v>181</v>
      </c>
      <c r="E136" s="205" t="s">
        <v>1</v>
      </c>
      <c r="F136" s="206" t="s">
        <v>1274</v>
      </c>
      <c r="G136" s="203"/>
      <c r="H136" s="207">
        <v>6.75</v>
      </c>
      <c r="I136" s="208"/>
      <c r="J136" s="203"/>
      <c r="K136" s="203"/>
      <c r="L136" s="209"/>
      <c r="M136" s="210"/>
      <c r="N136" s="211"/>
      <c r="O136" s="211"/>
      <c r="P136" s="211"/>
      <c r="Q136" s="211"/>
      <c r="R136" s="211"/>
      <c r="S136" s="211"/>
      <c r="T136" s="212"/>
      <c r="AT136" s="213" t="s">
        <v>181</v>
      </c>
      <c r="AU136" s="213" t="s">
        <v>87</v>
      </c>
      <c r="AV136" s="13" t="s">
        <v>87</v>
      </c>
      <c r="AW136" s="13" t="s">
        <v>32</v>
      </c>
      <c r="AX136" s="13" t="s">
        <v>77</v>
      </c>
      <c r="AY136" s="213" t="s">
        <v>160</v>
      </c>
    </row>
    <row r="137" spans="2:51" s="13" customFormat="1" ht="11.25">
      <c r="B137" s="202"/>
      <c r="C137" s="203"/>
      <c r="D137" s="204" t="s">
        <v>181</v>
      </c>
      <c r="E137" s="205" t="s">
        <v>1</v>
      </c>
      <c r="F137" s="206" t="s">
        <v>1275</v>
      </c>
      <c r="G137" s="203"/>
      <c r="H137" s="207">
        <v>27</v>
      </c>
      <c r="I137" s="208"/>
      <c r="J137" s="203"/>
      <c r="K137" s="203"/>
      <c r="L137" s="209"/>
      <c r="M137" s="210"/>
      <c r="N137" s="211"/>
      <c r="O137" s="211"/>
      <c r="P137" s="211"/>
      <c r="Q137" s="211"/>
      <c r="R137" s="211"/>
      <c r="S137" s="211"/>
      <c r="T137" s="212"/>
      <c r="AT137" s="213" t="s">
        <v>181</v>
      </c>
      <c r="AU137" s="213" t="s">
        <v>87</v>
      </c>
      <c r="AV137" s="13" t="s">
        <v>87</v>
      </c>
      <c r="AW137" s="13" t="s">
        <v>32</v>
      </c>
      <c r="AX137" s="13" t="s">
        <v>77</v>
      </c>
      <c r="AY137" s="213" t="s">
        <v>160</v>
      </c>
    </row>
    <row r="138" spans="2:51" s="14" customFormat="1" ht="11.25">
      <c r="B138" s="223"/>
      <c r="C138" s="224"/>
      <c r="D138" s="204" t="s">
        <v>181</v>
      </c>
      <c r="E138" s="225" t="s">
        <v>1</v>
      </c>
      <c r="F138" s="226" t="s">
        <v>281</v>
      </c>
      <c r="G138" s="224"/>
      <c r="H138" s="227">
        <v>33.75</v>
      </c>
      <c r="I138" s="228"/>
      <c r="J138" s="224"/>
      <c r="K138" s="224"/>
      <c r="L138" s="229"/>
      <c r="M138" s="230"/>
      <c r="N138" s="231"/>
      <c r="O138" s="231"/>
      <c r="P138" s="231"/>
      <c r="Q138" s="231"/>
      <c r="R138" s="231"/>
      <c r="S138" s="231"/>
      <c r="T138" s="232"/>
      <c r="AT138" s="233" t="s">
        <v>181</v>
      </c>
      <c r="AU138" s="233" t="s">
        <v>87</v>
      </c>
      <c r="AV138" s="14" t="s">
        <v>165</v>
      </c>
      <c r="AW138" s="14" t="s">
        <v>32</v>
      </c>
      <c r="AX138" s="14" t="s">
        <v>85</v>
      </c>
      <c r="AY138" s="233" t="s">
        <v>160</v>
      </c>
    </row>
    <row r="139" spans="1:65" s="2" customFormat="1" ht="21.75" customHeight="1">
      <c r="A139" s="35"/>
      <c r="B139" s="36"/>
      <c r="C139" s="186" t="s">
        <v>87</v>
      </c>
      <c r="D139" s="186" t="s">
        <v>161</v>
      </c>
      <c r="E139" s="187" t="s">
        <v>1276</v>
      </c>
      <c r="F139" s="188" t="s">
        <v>1277</v>
      </c>
      <c r="G139" s="189" t="s">
        <v>274</v>
      </c>
      <c r="H139" s="190">
        <v>225.2</v>
      </c>
      <c r="I139" s="191"/>
      <c r="J139" s="192">
        <f>ROUND(I139*H139,2)</f>
        <v>0</v>
      </c>
      <c r="K139" s="193"/>
      <c r="L139" s="40"/>
      <c r="M139" s="194" t="s">
        <v>1</v>
      </c>
      <c r="N139" s="195" t="s">
        <v>42</v>
      </c>
      <c r="O139" s="72"/>
      <c r="P139" s="196">
        <f>O139*H139</f>
        <v>0</v>
      </c>
      <c r="Q139" s="196">
        <v>0</v>
      </c>
      <c r="R139" s="196">
        <f>Q139*H139</f>
        <v>0</v>
      </c>
      <c r="S139" s="196">
        <v>0</v>
      </c>
      <c r="T139" s="197">
        <f>S139*H139</f>
        <v>0</v>
      </c>
      <c r="U139" s="35"/>
      <c r="V139" s="35"/>
      <c r="W139" s="35"/>
      <c r="X139" s="35"/>
      <c r="Y139" s="35"/>
      <c r="Z139" s="35"/>
      <c r="AA139" s="35"/>
      <c r="AB139" s="35"/>
      <c r="AC139" s="35"/>
      <c r="AD139" s="35"/>
      <c r="AE139" s="35"/>
      <c r="AR139" s="198" t="s">
        <v>165</v>
      </c>
      <c r="AT139" s="198" t="s">
        <v>161</v>
      </c>
      <c r="AU139" s="198" t="s">
        <v>87</v>
      </c>
      <c r="AY139" s="18" t="s">
        <v>160</v>
      </c>
      <c r="BE139" s="199">
        <f>IF(N139="základní",J139,0)</f>
        <v>0</v>
      </c>
      <c r="BF139" s="199">
        <f>IF(N139="snížená",J139,0)</f>
        <v>0</v>
      </c>
      <c r="BG139" s="199">
        <f>IF(N139="zákl. přenesená",J139,0)</f>
        <v>0</v>
      </c>
      <c r="BH139" s="199">
        <f>IF(N139="sníž. přenesená",J139,0)</f>
        <v>0</v>
      </c>
      <c r="BI139" s="199">
        <f>IF(N139="nulová",J139,0)</f>
        <v>0</v>
      </c>
      <c r="BJ139" s="18" t="s">
        <v>85</v>
      </c>
      <c r="BK139" s="199">
        <f>ROUND(I139*H139,2)</f>
        <v>0</v>
      </c>
      <c r="BL139" s="18" t="s">
        <v>165</v>
      </c>
      <c r="BM139" s="198" t="s">
        <v>1278</v>
      </c>
    </row>
    <row r="140" spans="2:51" s="13" customFormat="1" ht="11.25">
      <c r="B140" s="202"/>
      <c r="C140" s="203"/>
      <c r="D140" s="204" t="s">
        <v>181</v>
      </c>
      <c r="E140" s="205" t="s">
        <v>1</v>
      </c>
      <c r="F140" s="206" t="s">
        <v>1279</v>
      </c>
      <c r="G140" s="203"/>
      <c r="H140" s="207">
        <v>225.2</v>
      </c>
      <c r="I140" s="208"/>
      <c r="J140" s="203"/>
      <c r="K140" s="203"/>
      <c r="L140" s="209"/>
      <c r="M140" s="210"/>
      <c r="N140" s="211"/>
      <c r="O140" s="211"/>
      <c r="P140" s="211"/>
      <c r="Q140" s="211"/>
      <c r="R140" s="211"/>
      <c r="S140" s="211"/>
      <c r="T140" s="212"/>
      <c r="AT140" s="213" t="s">
        <v>181</v>
      </c>
      <c r="AU140" s="213" t="s">
        <v>87</v>
      </c>
      <c r="AV140" s="13" t="s">
        <v>87</v>
      </c>
      <c r="AW140" s="13" t="s">
        <v>32</v>
      </c>
      <c r="AX140" s="13" t="s">
        <v>85</v>
      </c>
      <c r="AY140" s="213" t="s">
        <v>160</v>
      </c>
    </row>
    <row r="141" spans="1:65" s="2" customFormat="1" ht="21.75" customHeight="1">
      <c r="A141" s="35"/>
      <c r="B141" s="36"/>
      <c r="C141" s="186" t="s">
        <v>170</v>
      </c>
      <c r="D141" s="186" t="s">
        <v>161</v>
      </c>
      <c r="E141" s="187" t="s">
        <v>1280</v>
      </c>
      <c r="F141" s="188" t="s">
        <v>1281</v>
      </c>
      <c r="G141" s="189" t="s">
        <v>210</v>
      </c>
      <c r="H141" s="190">
        <v>9</v>
      </c>
      <c r="I141" s="191"/>
      <c r="J141" s="192">
        <f>ROUND(I141*H141,2)</f>
        <v>0</v>
      </c>
      <c r="K141" s="193"/>
      <c r="L141" s="40"/>
      <c r="M141" s="194" t="s">
        <v>1</v>
      </c>
      <c r="N141" s="195" t="s">
        <v>42</v>
      </c>
      <c r="O141" s="72"/>
      <c r="P141" s="196">
        <f>O141*H141</f>
        <v>0</v>
      </c>
      <c r="Q141" s="196">
        <v>0.0027</v>
      </c>
      <c r="R141" s="196">
        <f>Q141*H141</f>
        <v>0.024300000000000002</v>
      </c>
      <c r="S141" s="196">
        <v>0</v>
      </c>
      <c r="T141" s="197">
        <f>S141*H141</f>
        <v>0</v>
      </c>
      <c r="U141" s="35"/>
      <c r="V141" s="35"/>
      <c r="W141" s="35"/>
      <c r="X141" s="35"/>
      <c r="Y141" s="35"/>
      <c r="Z141" s="35"/>
      <c r="AA141" s="35"/>
      <c r="AB141" s="35"/>
      <c r="AC141" s="35"/>
      <c r="AD141" s="35"/>
      <c r="AE141" s="35"/>
      <c r="AR141" s="198" t="s">
        <v>165</v>
      </c>
      <c r="AT141" s="198" t="s">
        <v>161</v>
      </c>
      <c r="AU141" s="198" t="s">
        <v>87</v>
      </c>
      <c r="AY141" s="18" t="s">
        <v>160</v>
      </c>
      <c r="BE141" s="199">
        <f>IF(N141="základní",J141,0)</f>
        <v>0</v>
      </c>
      <c r="BF141" s="199">
        <f>IF(N141="snížená",J141,0)</f>
        <v>0</v>
      </c>
      <c r="BG141" s="199">
        <f>IF(N141="zákl. přenesená",J141,0)</f>
        <v>0</v>
      </c>
      <c r="BH141" s="199">
        <f>IF(N141="sníž. přenesená",J141,0)</f>
        <v>0</v>
      </c>
      <c r="BI141" s="199">
        <f>IF(N141="nulová",J141,0)</f>
        <v>0</v>
      </c>
      <c r="BJ141" s="18" t="s">
        <v>85</v>
      </c>
      <c r="BK141" s="199">
        <f>ROUND(I141*H141,2)</f>
        <v>0</v>
      </c>
      <c r="BL141" s="18" t="s">
        <v>165</v>
      </c>
      <c r="BM141" s="198" t="s">
        <v>1282</v>
      </c>
    </row>
    <row r="142" spans="1:65" s="2" customFormat="1" ht="16.5" customHeight="1">
      <c r="A142" s="35"/>
      <c r="B142" s="36"/>
      <c r="C142" s="234" t="s">
        <v>165</v>
      </c>
      <c r="D142" s="234" t="s">
        <v>325</v>
      </c>
      <c r="E142" s="235" t="s">
        <v>1283</v>
      </c>
      <c r="F142" s="236" t="s">
        <v>1284</v>
      </c>
      <c r="G142" s="237" t="s">
        <v>210</v>
      </c>
      <c r="H142" s="238">
        <v>9</v>
      </c>
      <c r="I142" s="239"/>
      <c r="J142" s="240">
        <f>ROUND(I142*H142,2)</f>
        <v>0</v>
      </c>
      <c r="K142" s="241"/>
      <c r="L142" s="242"/>
      <c r="M142" s="243" t="s">
        <v>1</v>
      </c>
      <c r="N142" s="244" t="s">
        <v>42</v>
      </c>
      <c r="O142" s="72"/>
      <c r="P142" s="196">
        <f>O142*H142</f>
        <v>0</v>
      </c>
      <c r="Q142" s="196">
        <v>0.03394</v>
      </c>
      <c r="R142" s="196">
        <f>Q142*H142</f>
        <v>0.30545999999999995</v>
      </c>
      <c r="S142" s="196">
        <v>0</v>
      </c>
      <c r="T142" s="197">
        <f>S142*H142</f>
        <v>0</v>
      </c>
      <c r="U142" s="35"/>
      <c r="V142" s="35"/>
      <c r="W142" s="35"/>
      <c r="X142" s="35"/>
      <c r="Y142" s="35"/>
      <c r="Z142" s="35"/>
      <c r="AA142" s="35"/>
      <c r="AB142" s="35"/>
      <c r="AC142" s="35"/>
      <c r="AD142" s="35"/>
      <c r="AE142" s="35"/>
      <c r="AR142" s="198" t="s">
        <v>198</v>
      </c>
      <c r="AT142" s="198" t="s">
        <v>325</v>
      </c>
      <c r="AU142" s="198" t="s">
        <v>87</v>
      </c>
      <c r="AY142" s="18" t="s">
        <v>160</v>
      </c>
      <c r="BE142" s="199">
        <f>IF(N142="základní",J142,0)</f>
        <v>0</v>
      </c>
      <c r="BF142" s="199">
        <f>IF(N142="snížená",J142,0)</f>
        <v>0</v>
      </c>
      <c r="BG142" s="199">
        <f>IF(N142="zákl. přenesená",J142,0)</f>
        <v>0</v>
      </c>
      <c r="BH142" s="199">
        <f>IF(N142="sníž. přenesená",J142,0)</f>
        <v>0</v>
      </c>
      <c r="BI142" s="199">
        <f>IF(N142="nulová",J142,0)</f>
        <v>0</v>
      </c>
      <c r="BJ142" s="18" t="s">
        <v>85</v>
      </c>
      <c r="BK142" s="199">
        <f>ROUND(I142*H142,2)</f>
        <v>0</v>
      </c>
      <c r="BL142" s="18" t="s">
        <v>165</v>
      </c>
      <c r="BM142" s="198" t="s">
        <v>1285</v>
      </c>
    </row>
    <row r="143" spans="1:65" s="2" customFormat="1" ht="33" customHeight="1">
      <c r="A143" s="35"/>
      <c r="B143" s="36"/>
      <c r="C143" s="186" t="s">
        <v>183</v>
      </c>
      <c r="D143" s="186" t="s">
        <v>161</v>
      </c>
      <c r="E143" s="187" t="s">
        <v>295</v>
      </c>
      <c r="F143" s="188" t="s">
        <v>296</v>
      </c>
      <c r="G143" s="189" t="s">
        <v>274</v>
      </c>
      <c r="H143" s="190">
        <v>139.6</v>
      </c>
      <c r="I143" s="191"/>
      <c r="J143" s="192">
        <f>ROUND(I143*H143,2)</f>
        <v>0</v>
      </c>
      <c r="K143" s="193"/>
      <c r="L143" s="40"/>
      <c r="M143" s="194" t="s">
        <v>1</v>
      </c>
      <c r="N143" s="195" t="s">
        <v>42</v>
      </c>
      <c r="O143" s="72"/>
      <c r="P143" s="196">
        <f>O143*H143</f>
        <v>0</v>
      </c>
      <c r="Q143" s="196">
        <v>0</v>
      </c>
      <c r="R143" s="196">
        <f>Q143*H143</f>
        <v>0</v>
      </c>
      <c r="S143" s="196">
        <v>0</v>
      </c>
      <c r="T143" s="197">
        <f>S143*H143</f>
        <v>0</v>
      </c>
      <c r="U143" s="35"/>
      <c r="V143" s="35"/>
      <c r="W143" s="35"/>
      <c r="X143" s="35"/>
      <c r="Y143" s="35"/>
      <c r="Z143" s="35"/>
      <c r="AA143" s="35"/>
      <c r="AB143" s="35"/>
      <c r="AC143" s="35"/>
      <c r="AD143" s="35"/>
      <c r="AE143" s="35"/>
      <c r="AR143" s="198" t="s">
        <v>165</v>
      </c>
      <c r="AT143" s="198" t="s">
        <v>161</v>
      </c>
      <c r="AU143" s="198" t="s">
        <v>87</v>
      </c>
      <c r="AY143" s="18" t="s">
        <v>160</v>
      </c>
      <c r="BE143" s="199">
        <f>IF(N143="základní",J143,0)</f>
        <v>0</v>
      </c>
      <c r="BF143" s="199">
        <f>IF(N143="snížená",J143,0)</f>
        <v>0</v>
      </c>
      <c r="BG143" s="199">
        <f>IF(N143="zákl. přenesená",J143,0)</f>
        <v>0</v>
      </c>
      <c r="BH143" s="199">
        <f>IF(N143="sníž. přenesená",J143,0)</f>
        <v>0</v>
      </c>
      <c r="BI143" s="199">
        <f>IF(N143="nulová",J143,0)</f>
        <v>0</v>
      </c>
      <c r="BJ143" s="18" t="s">
        <v>85</v>
      </c>
      <c r="BK143" s="199">
        <f>ROUND(I143*H143,2)</f>
        <v>0</v>
      </c>
      <c r="BL143" s="18" t="s">
        <v>165</v>
      </c>
      <c r="BM143" s="198" t="s">
        <v>1286</v>
      </c>
    </row>
    <row r="144" spans="1:47" s="2" customFormat="1" ht="19.5">
      <c r="A144" s="35"/>
      <c r="B144" s="36"/>
      <c r="C144" s="37"/>
      <c r="D144" s="204" t="s">
        <v>187</v>
      </c>
      <c r="E144" s="37"/>
      <c r="F144" s="214" t="s">
        <v>298</v>
      </c>
      <c r="G144" s="37"/>
      <c r="H144" s="37"/>
      <c r="I144" s="215"/>
      <c r="J144" s="37"/>
      <c r="K144" s="37"/>
      <c r="L144" s="40"/>
      <c r="M144" s="216"/>
      <c r="N144" s="217"/>
      <c r="O144" s="72"/>
      <c r="P144" s="72"/>
      <c r="Q144" s="72"/>
      <c r="R144" s="72"/>
      <c r="S144" s="72"/>
      <c r="T144" s="73"/>
      <c r="U144" s="35"/>
      <c r="V144" s="35"/>
      <c r="W144" s="35"/>
      <c r="X144" s="35"/>
      <c r="Y144" s="35"/>
      <c r="Z144" s="35"/>
      <c r="AA144" s="35"/>
      <c r="AB144" s="35"/>
      <c r="AC144" s="35"/>
      <c r="AD144" s="35"/>
      <c r="AE144" s="35"/>
      <c r="AT144" s="18" t="s">
        <v>187</v>
      </c>
      <c r="AU144" s="18" t="s">
        <v>87</v>
      </c>
    </row>
    <row r="145" spans="2:51" s="13" customFormat="1" ht="11.25">
      <c r="B145" s="202"/>
      <c r="C145" s="203"/>
      <c r="D145" s="204" t="s">
        <v>181</v>
      </c>
      <c r="E145" s="205" t="s">
        <v>1</v>
      </c>
      <c r="F145" s="206" t="s">
        <v>1287</v>
      </c>
      <c r="G145" s="203"/>
      <c r="H145" s="207">
        <v>139.6</v>
      </c>
      <c r="I145" s="208"/>
      <c r="J145" s="203"/>
      <c r="K145" s="203"/>
      <c r="L145" s="209"/>
      <c r="M145" s="210"/>
      <c r="N145" s="211"/>
      <c r="O145" s="211"/>
      <c r="P145" s="211"/>
      <c r="Q145" s="211"/>
      <c r="R145" s="211"/>
      <c r="S145" s="211"/>
      <c r="T145" s="212"/>
      <c r="AT145" s="213" t="s">
        <v>181</v>
      </c>
      <c r="AU145" s="213" t="s">
        <v>87</v>
      </c>
      <c r="AV145" s="13" t="s">
        <v>87</v>
      </c>
      <c r="AW145" s="13" t="s">
        <v>32</v>
      </c>
      <c r="AX145" s="13" t="s">
        <v>85</v>
      </c>
      <c r="AY145" s="213" t="s">
        <v>160</v>
      </c>
    </row>
    <row r="146" spans="1:65" s="2" customFormat="1" ht="33" customHeight="1">
      <c r="A146" s="35"/>
      <c r="B146" s="36"/>
      <c r="C146" s="186" t="s">
        <v>189</v>
      </c>
      <c r="D146" s="186" t="s">
        <v>161</v>
      </c>
      <c r="E146" s="187" t="s">
        <v>300</v>
      </c>
      <c r="F146" s="188" t="s">
        <v>301</v>
      </c>
      <c r="G146" s="189" t="s">
        <v>274</v>
      </c>
      <c r="H146" s="190">
        <v>558.4</v>
      </c>
      <c r="I146" s="191"/>
      <c r="J146" s="192">
        <f>ROUND(I146*H146,2)</f>
        <v>0</v>
      </c>
      <c r="K146" s="193"/>
      <c r="L146" s="40"/>
      <c r="M146" s="194" t="s">
        <v>1</v>
      </c>
      <c r="N146" s="195" t="s">
        <v>42</v>
      </c>
      <c r="O146" s="72"/>
      <c r="P146" s="196">
        <f>O146*H146</f>
        <v>0</v>
      </c>
      <c r="Q146" s="196">
        <v>0</v>
      </c>
      <c r="R146" s="196">
        <f>Q146*H146</f>
        <v>0</v>
      </c>
      <c r="S146" s="196">
        <v>0</v>
      </c>
      <c r="T146" s="197">
        <f>S146*H146</f>
        <v>0</v>
      </c>
      <c r="U146" s="35"/>
      <c r="V146" s="35"/>
      <c r="W146" s="35"/>
      <c r="X146" s="35"/>
      <c r="Y146" s="35"/>
      <c r="Z146" s="35"/>
      <c r="AA146" s="35"/>
      <c r="AB146" s="35"/>
      <c r="AC146" s="35"/>
      <c r="AD146" s="35"/>
      <c r="AE146" s="35"/>
      <c r="AR146" s="198" t="s">
        <v>165</v>
      </c>
      <c r="AT146" s="198" t="s">
        <v>161</v>
      </c>
      <c r="AU146" s="198" t="s">
        <v>87</v>
      </c>
      <c r="AY146" s="18" t="s">
        <v>160</v>
      </c>
      <c r="BE146" s="199">
        <f>IF(N146="základní",J146,0)</f>
        <v>0</v>
      </c>
      <c r="BF146" s="199">
        <f>IF(N146="snížená",J146,0)</f>
        <v>0</v>
      </c>
      <c r="BG146" s="199">
        <f>IF(N146="zákl. přenesená",J146,0)</f>
        <v>0</v>
      </c>
      <c r="BH146" s="199">
        <f>IF(N146="sníž. přenesená",J146,0)</f>
        <v>0</v>
      </c>
      <c r="BI146" s="199">
        <f>IF(N146="nulová",J146,0)</f>
        <v>0</v>
      </c>
      <c r="BJ146" s="18" t="s">
        <v>85</v>
      </c>
      <c r="BK146" s="199">
        <f>ROUND(I146*H146,2)</f>
        <v>0</v>
      </c>
      <c r="BL146" s="18" t="s">
        <v>165</v>
      </c>
      <c r="BM146" s="198" t="s">
        <v>1288</v>
      </c>
    </row>
    <row r="147" spans="2:51" s="13" customFormat="1" ht="11.25">
      <c r="B147" s="202"/>
      <c r="C147" s="203"/>
      <c r="D147" s="204" t="s">
        <v>181</v>
      </c>
      <c r="E147" s="205" t="s">
        <v>1</v>
      </c>
      <c r="F147" s="206" t="s">
        <v>1289</v>
      </c>
      <c r="G147" s="203"/>
      <c r="H147" s="207">
        <v>139.6</v>
      </c>
      <c r="I147" s="208"/>
      <c r="J147" s="203"/>
      <c r="K147" s="203"/>
      <c r="L147" s="209"/>
      <c r="M147" s="210"/>
      <c r="N147" s="211"/>
      <c r="O147" s="211"/>
      <c r="P147" s="211"/>
      <c r="Q147" s="211"/>
      <c r="R147" s="211"/>
      <c r="S147" s="211"/>
      <c r="T147" s="212"/>
      <c r="AT147" s="213" t="s">
        <v>181</v>
      </c>
      <c r="AU147" s="213" t="s">
        <v>87</v>
      </c>
      <c r="AV147" s="13" t="s">
        <v>87</v>
      </c>
      <c r="AW147" s="13" t="s">
        <v>32</v>
      </c>
      <c r="AX147" s="13" t="s">
        <v>85</v>
      </c>
      <c r="AY147" s="213" t="s">
        <v>160</v>
      </c>
    </row>
    <row r="148" spans="2:51" s="13" customFormat="1" ht="11.25">
      <c r="B148" s="202"/>
      <c r="C148" s="203"/>
      <c r="D148" s="204" t="s">
        <v>181</v>
      </c>
      <c r="E148" s="203"/>
      <c r="F148" s="206" t="s">
        <v>1290</v>
      </c>
      <c r="G148" s="203"/>
      <c r="H148" s="207">
        <v>558.4</v>
      </c>
      <c r="I148" s="208"/>
      <c r="J148" s="203"/>
      <c r="K148" s="203"/>
      <c r="L148" s="209"/>
      <c r="M148" s="210"/>
      <c r="N148" s="211"/>
      <c r="O148" s="211"/>
      <c r="P148" s="211"/>
      <c r="Q148" s="211"/>
      <c r="R148" s="211"/>
      <c r="S148" s="211"/>
      <c r="T148" s="212"/>
      <c r="AT148" s="213" t="s">
        <v>181</v>
      </c>
      <c r="AU148" s="213" t="s">
        <v>87</v>
      </c>
      <c r="AV148" s="13" t="s">
        <v>87</v>
      </c>
      <c r="AW148" s="13" t="s">
        <v>4</v>
      </c>
      <c r="AX148" s="13" t="s">
        <v>85</v>
      </c>
      <c r="AY148" s="213" t="s">
        <v>160</v>
      </c>
    </row>
    <row r="149" spans="1:65" s="2" customFormat="1" ht="21.75" customHeight="1">
      <c r="A149" s="35"/>
      <c r="B149" s="36"/>
      <c r="C149" s="186" t="s">
        <v>194</v>
      </c>
      <c r="D149" s="186" t="s">
        <v>161</v>
      </c>
      <c r="E149" s="187" t="s">
        <v>659</v>
      </c>
      <c r="F149" s="188" t="s">
        <v>660</v>
      </c>
      <c r="G149" s="189" t="s">
        <v>274</v>
      </c>
      <c r="H149" s="190">
        <v>139.6</v>
      </c>
      <c r="I149" s="191"/>
      <c r="J149" s="192">
        <f>ROUND(I149*H149,2)</f>
        <v>0</v>
      </c>
      <c r="K149" s="193"/>
      <c r="L149" s="40"/>
      <c r="M149" s="194" t="s">
        <v>1</v>
      </c>
      <c r="N149" s="195" t="s">
        <v>42</v>
      </c>
      <c r="O149" s="72"/>
      <c r="P149" s="196">
        <f>O149*H149</f>
        <v>0</v>
      </c>
      <c r="Q149" s="196">
        <v>0</v>
      </c>
      <c r="R149" s="196">
        <f>Q149*H149</f>
        <v>0</v>
      </c>
      <c r="S149" s="196">
        <v>0</v>
      </c>
      <c r="T149" s="197">
        <f>S149*H149</f>
        <v>0</v>
      </c>
      <c r="U149" s="35"/>
      <c r="V149" s="35"/>
      <c r="W149" s="35"/>
      <c r="X149" s="35"/>
      <c r="Y149" s="35"/>
      <c r="Z149" s="35"/>
      <c r="AA149" s="35"/>
      <c r="AB149" s="35"/>
      <c r="AC149" s="35"/>
      <c r="AD149" s="35"/>
      <c r="AE149" s="35"/>
      <c r="AR149" s="198" t="s">
        <v>165</v>
      </c>
      <c r="AT149" s="198" t="s">
        <v>161</v>
      </c>
      <c r="AU149" s="198" t="s">
        <v>87</v>
      </c>
      <c r="AY149" s="18" t="s">
        <v>160</v>
      </c>
      <c r="BE149" s="199">
        <f>IF(N149="základní",J149,0)</f>
        <v>0</v>
      </c>
      <c r="BF149" s="199">
        <f>IF(N149="snížená",J149,0)</f>
        <v>0</v>
      </c>
      <c r="BG149" s="199">
        <f>IF(N149="zákl. přenesená",J149,0)</f>
        <v>0</v>
      </c>
      <c r="BH149" s="199">
        <f>IF(N149="sníž. přenesená",J149,0)</f>
        <v>0</v>
      </c>
      <c r="BI149" s="199">
        <f>IF(N149="nulová",J149,0)</f>
        <v>0</v>
      </c>
      <c r="BJ149" s="18" t="s">
        <v>85</v>
      </c>
      <c r="BK149" s="199">
        <f>ROUND(I149*H149,2)</f>
        <v>0</v>
      </c>
      <c r="BL149" s="18" t="s">
        <v>165</v>
      </c>
      <c r="BM149" s="198" t="s">
        <v>1291</v>
      </c>
    </row>
    <row r="150" spans="1:65" s="2" customFormat="1" ht="16.5" customHeight="1">
      <c r="A150" s="35"/>
      <c r="B150" s="36"/>
      <c r="C150" s="186" t="s">
        <v>198</v>
      </c>
      <c r="D150" s="186" t="s">
        <v>161</v>
      </c>
      <c r="E150" s="187" t="s">
        <v>313</v>
      </c>
      <c r="F150" s="188" t="s">
        <v>314</v>
      </c>
      <c r="G150" s="189" t="s">
        <v>274</v>
      </c>
      <c r="H150" s="190">
        <v>139.6</v>
      </c>
      <c r="I150" s="191"/>
      <c r="J150" s="192">
        <f>ROUND(I150*H150,2)</f>
        <v>0</v>
      </c>
      <c r="K150" s="193"/>
      <c r="L150" s="40"/>
      <c r="M150" s="194" t="s">
        <v>1</v>
      </c>
      <c r="N150" s="195" t="s">
        <v>42</v>
      </c>
      <c r="O150" s="72"/>
      <c r="P150" s="196">
        <f>O150*H150</f>
        <v>0</v>
      </c>
      <c r="Q150" s="196">
        <v>0</v>
      </c>
      <c r="R150" s="196">
        <f>Q150*H150</f>
        <v>0</v>
      </c>
      <c r="S150" s="196">
        <v>0</v>
      </c>
      <c r="T150" s="197">
        <f>S150*H150</f>
        <v>0</v>
      </c>
      <c r="U150" s="35"/>
      <c r="V150" s="35"/>
      <c r="W150" s="35"/>
      <c r="X150" s="35"/>
      <c r="Y150" s="35"/>
      <c r="Z150" s="35"/>
      <c r="AA150" s="35"/>
      <c r="AB150" s="35"/>
      <c r="AC150" s="35"/>
      <c r="AD150" s="35"/>
      <c r="AE150" s="35"/>
      <c r="AR150" s="198" t="s">
        <v>165</v>
      </c>
      <c r="AT150" s="198" t="s">
        <v>161</v>
      </c>
      <c r="AU150" s="198" t="s">
        <v>87</v>
      </c>
      <c r="AY150" s="18" t="s">
        <v>160</v>
      </c>
      <c r="BE150" s="199">
        <f>IF(N150="základní",J150,0)</f>
        <v>0</v>
      </c>
      <c r="BF150" s="199">
        <f>IF(N150="snížená",J150,0)</f>
        <v>0</v>
      </c>
      <c r="BG150" s="199">
        <f>IF(N150="zákl. přenesená",J150,0)</f>
        <v>0</v>
      </c>
      <c r="BH150" s="199">
        <f>IF(N150="sníž. přenesená",J150,0)</f>
        <v>0</v>
      </c>
      <c r="BI150" s="199">
        <f>IF(N150="nulová",J150,0)</f>
        <v>0</v>
      </c>
      <c r="BJ150" s="18" t="s">
        <v>85</v>
      </c>
      <c r="BK150" s="199">
        <f>ROUND(I150*H150,2)</f>
        <v>0</v>
      </c>
      <c r="BL150" s="18" t="s">
        <v>165</v>
      </c>
      <c r="BM150" s="198" t="s">
        <v>1292</v>
      </c>
    </row>
    <row r="151" spans="1:65" s="2" customFormat="1" ht="21.75" customHeight="1">
      <c r="A151" s="35"/>
      <c r="B151" s="36"/>
      <c r="C151" s="186" t="s">
        <v>158</v>
      </c>
      <c r="D151" s="186" t="s">
        <v>161</v>
      </c>
      <c r="E151" s="187" t="s">
        <v>317</v>
      </c>
      <c r="F151" s="188" t="s">
        <v>261</v>
      </c>
      <c r="G151" s="189" t="s">
        <v>217</v>
      </c>
      <c r="H151" s="190">
        <v>244.3</v>
      </c>
      <c r="I151" s="191"/>
      <c r="J151" s="192">
        <f>ROUND(I151*H151,2)</f>
        <v>0</v>
      </c>
      <c r="K151" s="193"/>
      <c r="L151" s="40"/>
      <c r="M151" s="194" t="s">
        <v>1</v>
      </c>
      <c r="N151" s="195" t="s">
        <v>42</v>
      </c>
      <c r="O151" s="72"/>
      <c r="P151" s="196">
        <f>O151*H151</f>
        <v>0</v>
      </c>
      <c r="Q151" s="196">
        <v>0</v>
      </c>
      <c r="R151" s="196">
        <f>Q151*H151</f>
        <v>0</v>
      </c>
      <c r="S151" s="196">
        <v>0</v>
      </c>
      <c r="T151" s="197">
        <f>S151*H151</f>
        <v>0</v>
      </c>
      <c r="U151" s="35"/>
      <c r="V151" s="35"/>
      <c r="W151" s="35"/>
      <c r="X151" s="35"/>
      <c r="Y151" s="35"/>
      <c r="Z151" s="35"/>
      <c r="AA151" s="35"/>
      <c r="AB151" s="35"/>
      <c r="AC151" s="35"/>
      <c r="AD151" s="35"/>
      <c r="AE151" s="35"/>
      <c r="AR151" s="198" t="s">
        <v>165</v>
      </c>
      <c r="AT151" s="198" t="s">
        <v>161</v>
      </c>
      <c r="AU151" s="198" t="s">
        <v>87</v>
      </c>
      <c r="AY151" s="18" t="s">
        <v>160</v>
      </c>
      <c r="BE151" s="199">
        <f>IF(N151="základní",J151,0)</f>
        <v>0</v>
      </c>
      <c r="BF151" s="199">
        <f>IF(N151="snížená",J151,0)</f>
        <v>0</v>
      </c>
      <c r="BG151" s="199">
        <f>IF(N151="zákl. přenesená",J151,0)</f>
        <v>0</v>
      </c>
      <c r="BH151" s="199">
        <f>IF(N151="sníž. přenesená",J151,0)</f>
        <v>0</v>
      </c>
      <c r="BI151" s="199">
        <f>IF(N151="nulová",J151,0)</f>
        <v>0</v>
      </c>
      <c r="BJ151" s="18" t="s">
        <v>85</v>
      </c>
      <c r="BK151" s="199">
        <f>ROUND(I151*H151,2)</f>
        <v>0</v>
      </c>
      <c r="BL151" s="18" t="s">
        <v>165</v>
      </c>
      <c r="BM151" s="198" t="s">
        <v>1293</v>
      </c>
    </row>
    <row r="152" spans="2:51" s="13" customFormat="1" ht="11.25">
      <c r="B152" s="202"/>
      <c r="C152" s="203"/>
      <c r="D152" s="204" t="s">
        <v>181</v>
      </c>
      <c r="E152" s="203"/>
      <c r="F152" s="206" t="s">
        <v>1294</v>
      </c>
      <c r="G152" s="203"/>
      <c r="H152" s="207">
        <v>244.3</v>
      </c>
      <c r="I152" s="208"/>
      <c r="J152" s="203"/>
      <c r="K152" s="203"/>
      <c r="L152" s="209"/>
      <c r="M152" s="210"/>
      <c r="N152" s="211"/>
      <c r="O152" s="211"/>
      <c r="P152" s="211"/>
      <c r="Q152" s="211"/>
      <c r="R152" s="211"/>
      <c r="S152" s="211"/>
      <c r="T152" s="212"/>
      <c r="AT152" s="213" t="s">
        <v>181</v>
      </c>
      <c r="AU152" s="213" t="s">
        <v>87</v>
      </c>
      <c r="AV152" s="13" t="s">
        <v>87</v>
      </c>
      <c r="AW152" s="13" t="s">
        <v>4</v>
      </c>
      <c r="AX152" s="13" t="s">
        <v>85</v>
      </c>
      <c r="AY152" s="213" t="s">
        <v>160</v>
      </c>
    </row>
    <row r="153" spans="1:65" s="2" customFormat="1" ht="16.5" customHeight="1">
      <c r="A153" s="35"/>
      <c r="B153" s="36"/>
      <c r="C153" s="186" t="s">
        <v>207</v>
      </c>
      <c r="D153" s="186" t="s">
        <v>161</v>
      </c>
      <c r="E153" s="187" t="s">
        <v>880</v>
      </c>
      <c r="F153" s="188" t="s">
        <v>1295</v>
      </c>
      <c r="G153" s="189" t="s">
        <v>274</v>
      </c>
      <c r="H153" s="190">
        <v>119.35</v>
      </c>
      <c r="I153" s="191"/>
      <c r="J153" s="192">
        <f>ROUND(I153*H153,2)</f>
        <v>0</v>
      </c>
      <c r="K153" s="193"/>
      <c r="L153" s="40"/>
      <c r="M153" s="194" t="s">
        <v>1</v>
      </c>
      <c r="N153" s="195" t="s">
        <v>42</v>
      </c>
      <c r="O153" s="72"/>
      <c r="P153" s="196">
        <f>O153*H153</f>
        <v>0</v>
      </c>
      <c r="Q153" s="196">
        <v>0</v>
      </c>
      <c r="R153" s="196">
        <f>Q153*H153</f>
        <v>0</v>
      </c>
      <c r="S153" s="196">
        <v>0</v>
      </c>
      <c r="T153" s="197">
        <f>S153*H153</f>
        <v>0</v>
      </c>
      <c r="U153" s="35"/>
      <c r="V153" s="35"/>
      <c r="W153" s="35"/>
      <c r="X153" s="35"/>
      <c r="Y153" s="35"/>
      <c r="Z153" s="35"/>
      <c r="AA153" s="35"/>
      <c r="AB153" s="35"/>
      <c r="AC153" s="35"/>
      <c r="AD153" s="35"/>
      <c r="AE153" s="35"/>
      <c r="AR153" s="198" t="s">
        <v>165</v>
      </c>
      <c r="AT153" s="198" t="s">
        <v>161</v>
      </c>
      <c r="AU153" s="198" t="s">
        <v>87</v>
      </c>
      <c r="AY153" s="18" t="s">
        <v>160</v>
      </c>
      <c r="BE153" s="199">
        <f>IF(N153="základní",J153,0)</f>
        <v>0</v>
      </c>
      <c r="BF153" s="199">
        <f>IF(N153="snížená",J153,0)</f>
        <v>0</v>
      </c>
      <c r="BG153" s="199">
        <f>IF(N153="zákl. přenesená",J153,0)</f>
        <v>0</v>
      </c>
      <c r="BH153" s="199">
        <f>IF(N153="sníž. přenesená",J153,0)</f>
        <v>0</v>
      </c>
      <c r="BI153" s="199">
        <f>IF(N153="nulová",J153,0)</f>
        <v>0</v>
      </c>
      <c r="BJ153" s="18" t="s">
        <v>85</v>
      </c>
      <c r="BK153" s="199">
        <f>ROUND(I153*H153,2)</f>
        <v>0</v>
      </c>
      <c r="BL153" s="18" t="s">
        <v>165</v>
      </c>
      <c r="BM153" s="198" t="s">
        <v>1296</v>
      </c>
    </row>
    <row r="154" spans="2:51" s="13" customFormat="1" ht="11.25">
      <c r="B154" s="202"/>
      <c r="C154" s="203"/>
      <c r="D154" s="204" t="s">
        <v>181</v>
      </c>
      <c r="E154" s="205" t="s">
        <v>1</v>
      </c>
      <c r="F154" s="206" t="s">
        <v>1297</v>
      </c>
      <c r="G154" s="203"/>
      <c r="H154" s="207">
        <v>112.6</v>
      </c>
      <c r="I154" s="208"/>
      <c r="J154" s="203"/>
      <c r="K154" s="203"/>
      <c r="L154" s="209"/>
      <c r="M154" s="210"/>
      <c r="N154" s="211"/>
      <c r="O154" s="211"/>
      <c r="P154" s="211"/>
      <c r="Q154" s="211"/>
      <c r="R154" s="211"/>
      <c r="S154" s="211"/>
      <c r="T154" s="212"/>
      <c r="AT154" s="213" t="s">
        <v>181</v>
      </c>
      <c r="AU154" s="213" t="s">
        <v>87</v>
      </c>
      <c r="AV154" s="13" t="s">
        <v>87</v>
      </c>
      <c r="AW154" s="13" t="s">
        <v>32</v>
      </c>
      <c r="AX154" s="13" t="s">
        <v>77</v>
      </c>
      <c r="AY154" s="213" t="s">
        <v>160</v>
      </c>
    </row>
    <row r="155" spans="2:51" s="13" customFormat="1" ht="11.25">
      <c r="B155" s="202"/>
      <c r="C155" s="203"/>
      <c r="D155" s="204" t="s">
        <v>181</v>
      </c>
      <c r="E155" s="205" t="s">
        <v>1</v>
      </c>
      <c r="F155" s="206" t="s">
        <v>1274</v>
      </c>
      <c r="G155" s="203"/>
      <c r="H155" s="207">
        <v>6.75</v>
      </c>
      <c r="I155" s="208"/>
      <c r="J155" s="203"/>
      <c r="K155" s="203"/>
      <c r="L155" s="209"/>
      <c r="M155" s="210"/>
      <c r="N155" s="211"/>
      <c r="O155" s="211"/>
      <c r="P155" s="211"/>
      <c r="Q155" s="211"/>
      <c r="R155" s="211"/>
      <c r="S155" s="211"/>
      <c r="T155" s="212"/>
      <c r="AT155" s="213" t="s">
        <v>181</v>
      </c>
      <c r="AU155" s="213" t="s">
        <v>87</v>
      </c>
      <c r="AV155" s="13" t="s">
        <v>87</v>
      </c>
      <c r="AW155" s="13" t="s">
        <v>32</v>
      </c>
      <c r="AX155" s="13" t="s">
        <v>77</v>
      </c>
      <c r="AY155" s="213" t="s">
        <v>160</v>
      </c>
    </row>
    <row r="156" spans="2:51" s="14" customFormat="1" ht="11.25">
      <c r="B156" s="223"/>
      <c r="C156" s="224"/>
      <c r="D156" s="204" t="s">
        <v>181</v>
      </c>
      <c r="E156" s="225" t="s">
        <v>1</v>
      </c>
      <c r="F156" s="226" t="s">
        <v>281</v>
      </c>
      <c r="G156" s="224"/>
      <c r="H156" s="227">
        <v>119.35</v>
      </c>
      <c r="I156" s="228"/>
      <c r="J156" s="224"/>
      <c r="K156" s="224"/>
      <c r="L156" s="229"/>
      <c r="M156" s="230"/>
      <c r="N156" s="231"/>
      <c r="O156" s="231"/>
      <c r="P156" s="231"/>
      <c r="Q156" s="231"/>
      <c r="R156" s="231"/>
      <c r="S156" s="231"/>
      <c r="T156" s="232"/>
      <c r="AT156" s="233" t="s">
        <v>181</v>
      </c>
      <c r="AU156" s="233" t="s">
        <v>87</v>
      </c>
      <c r="AV156" s="14" t="s">
        <v>165</v>
      </c>
      <c r="AW156" s="14" t="s">
        <v>32</v>
      </c>
      <c r="AX156" s="14" t="s">
        <v>85</v>
      </c>
      <c r="AY156" s="233" t="s">
        <v>160</v>
      </c>
    </row>
    <row r="157" spans="1:65" s="2" customFormat="1" ht="33" customHeight="1">
      <c r="A157" s="35"/>
      <c r="B157" s="36"/>
      <c r="C157" s="186" t="s">
        <v>214</v>
      </c>
      <c r="D157" s="186" t="s">
        <v>161</v>
      </c>
      <c r="E157" s="187" t="s">
        <v>889</v>
      </c>
      <c r="F157" s="188" t="s">
        <v>1298</v>
      </c>
      <c r="G157" s="189" t="s">
        <v>274</v>
      </c>
      <c r="H157" s="190">
        <v>67.56</v>
      </c>
      <c r="I157" s="191"/>
      <c r="J157" s="192">
        <f>ROUND(I157*H157,2)</f>
        <v>0</v>
      </c>
      <c r="K157" s="193"/>
      <c r="L157" s="40"/>
      <c r="M157" s="194" t="s">
        <v>1</v>
      </c>
      <c r="N157" s="195" t="s">
        <v>42</v>
      </c>
      <c r="O157" s="72"/>
      <c r="P157" s="196">
        <f>O157*H157</f>
        <v>0</v>
      </c>
      <c r="Q157" s="196">
        <v>0</v>
      </c>
      <c r="R157" s="196">
        <f>Q157*H157</f>
        <v>0</v>
      </c>
      <c r="S157" s="196">
        <v>0</v>
      </c>
      <c r="T157" s="197">
        <f>S157*H157</f>
        <v>0</v>
      </c>
      <c r="U157" s="35"/>
      <c r="V157" s="35"/>
      <c r="W157" s="35"/>
      <c r="X157" s="35"/>
      <c r="Y157" s="35"/>
      <c r="Z157" s="35"/>
      <c r="AA157" s="35"/>
      <c r="AB157" s="35"/>
      <c r="AC157" s="35"/>
      <c r="AD157" s="35"/>
      <c r="AE157" s="35"/>
      <c r="AR157" s="198" t="s">
        <v>165</v>
      </c>
      <c r="AT157" s="198" t="s">
        <v>161</v>
      </c>
      <c r="AU157" s="198" t="s">
        <v>87</v>
      </c>
      <c r="AY157" s="18" t="s">
        <v>160</v>
      </c>
      <c r="BE157" s="199">
        <f>IF(N157="základní",J157,0)</f>
        <v>0</v>
      </c>
      <c r="BF157" s="199">
        <f>IF(N157="snížená",J157,0)</f>
        <v>0</v>
      </c>
      <c r="BG157" s="199">
        <f>IF(N157="zákl. přenesená",J157,0)</f>
        <v>0</v>
      </c>
      <c r="BH157" s="199">
        <f>IF(N157="sníž. přenesená",J157,0)</f>
        <v>0</v>
      </c>
      <c r="BI157" s="199">
        <f>IF(N157="nulová",J157,0)</f>
        <v>0</v>
      </c>
      <c r="BJ157" s="18" t="s">
        <v>85</v>
      </c>
      <c r="BK157" s="199">
        <f>ROUND(I157*H157,2)</f>
        <v>0</v>
      </c>
      <c r="BL157" s="18" t="s">
        <v>165</v>
      </c>
      <c r="BM157" s="198" t="s">
        <v>1299</v>
      </c>
    </row>
    <row r="158" spans="2:51" s="13" customFormat="1" ht="11.25">
      <c r="B158" s="202"/>
      <c r="C158" s="203"/>
      <c r="D158" s="204" t="s">
        <v>181</v>
      </c>
      <c r="E158" s="205" t="s">
        <v>1</v>
      </c>
      <c r="F158" s="206" t="s">
        <v>1300</v>
      </c>
      <c r="G158" s="203"/>
      <c r="H158" s="207">
        <v>67.56</v>
      </c>
      <c r="I158" s="208"/>
      <c r="J158" s="203"/>
      <c r="K158" s="203"/>
      <c r="L158" s="209"/>
      <c r="M158" s="210"/>
      <c r="N158" s="211"/>
      <c r="O158" s="211"/>
      <c r="P158" s="211"/>
      <c r="Q158" s="211"/>
      <c r="R158" s="211"/>
      <c r="S158" s="211"/>
      <c r="T158" s="212"/>
      <c r="AT158" s="213" t="s">
        <v>181</v>
      </c>
      <c r="AU158" s="213" t="s">
        <v>87</v>
      </c>
      <c r="AV158" s="13" t="s">
        <v>87</v>
      </c>
      <c r="AW158" s="13" t="s">
        <v>32</v>
      </c>
      <c r="AX158" s="13" t="s">
        <v>85</v>
      </c>
      <c r="AY158" s="213" t="s">
        <v>160</v>
      </c>
    </row>
    <row r="159" spans="1:65" s="2" customFormat="1" ht="16.5" customHeight="1">
      <c r="A159" s="35"/>
      <c r="B159" s="36"/>
      <c r="C159" s="234" t="s">
        <v>219</v>
      </c>
      <c r="D159" s="234" t="s">
        <v>325</v>
      </c>
      <c r="E159" s="235" t="s">
        <v>1301</v>
      </c>
      <c r="F159" s="236" t="s">
        <v>1302</v>
      </c>
      <c r="G159" s="237" t="s">
        <v>217</v>
      </c>
      <c r="H159" s="238">
        <v>135.12</v>
      </c>
      <c r="I159" s="239"/>
      <c r="J159" s="240">
        <f>ROUND(I159*H159,2)</f>
        <v>0</v>
      </c>
      <c r="K159" s="241"/>
      <c r="L159" s="242"/>
      <c r="M159" s="243" t="s">
        <v>1</v>
      </c>
      <c r="N159" s="244" t="s">
        <v>42</v>
      </c>
      <c r="O159" s="72"/>
      <c r="P159" s="196">
        <f>O159*H159</f>
        <v>0</v>
      </c>
      <c r="Q159" s="196">
        <v>1</v>
      </c>
      <c r="R159" s="196">
        <f>Q159*H159</f>
        <v>135.12</v>
      </c>
      <c r="S159" s="196">
        <v>0</v>
      </c>
      <c r="T159" s="197">
        <f>S159*H159</f>
        <v>0</v>
      </c>
      <c r="U159" s="35"/>
      <c r="V159" s="35"/>
      <c r="W159" s="35"/>
      <c r="X159" s="35"/>
      <c r="Y159" s="35"/>
      <c r="Z159" s="35"/>
      <c r="AA159" s="35"/>
      <c r="AB159" s="35"/>
      <c r="AC159" s="35"/>
      <c r="AD159" s="35"/>
      <c r="AE159" s="35"/>
      <c r="AR159" s="198" t="s">
        <v>198</v>
      </c>
      <c r="AT159" s="198" t="s">
        <v>325</v>
      </c>
      <c r="AU159" s="198" t="s">
        <v>87</v>
      </c>
      <c r="AY159" s="18" t="s">
        <v>160</v>
      </c>
      <c r="BE159" s="199">
        <f>IF(N159="základní",J159,0)</f>
        <v>0</v>
      </c>
      <c r="BF159" s="199">
        <f>IF(N159="snížená",J159,0)</f>
        <v>0</v>
      </c>
      <c r="BG159" s="199">
        <f>IF(N159="zákl. přenesená",J159,0)</f>
        <v>0</v>
      </c>
      <c r="BH159" s="199">
        <f>IF(N159="sníž. přenesená",J159,0)</f>
        <v>0</v>
      </c>
      <c r="BI159" s="199">
        <f>IF(N159="nulová",J159,0)</f>
        <v>0</v>
      </c>
      <c r="BJ159" s="18" t="s">
        <v>85</v>
      </c>
      <c r="BK159" s="199">
        <f>ROUND(I159*H159,2)</f>
        <v>0</v>
      </c>
      <c r="BL159" s="18" t="s">
        <v>165</v>
      </c>
      <c r="BM159" s="198" t="s">
        <v>1303</v>
      </c>
    </row>
    <row r="160" spans="2:51" s="13" customFormat="1" ht="11.25">
      <c r="B160" s="202"/>
      <c r="C160" s="203"/>
      <c r="D160" s="204" t="s">
        <v>181</v>
      </c>
      <c r="E160" s="203"/>
      <c r="F160" s="206" t="s">
        <v>1304</v>
      </c>
      <c r="G160" s="203"/>
      <c r="H160" s="207">
        <v>135.12</v>
      </c>
      <c r="I160" s="208"/>
      <c r="J160" s="203"/>
      <c r="K160" s="203"/>
      <c r="L160" s="209"/>
      <c r="M160" s="210"/>
      <c r="N160" s="211"/>
      <c r="O160" s="211"/>
      <c r="P160" s="211"/>
      <c r="Q160" s="211"/>
      <c r="R160" s="211"/>
      <c r="S160" s="211"/>
      <c r="T160" s="212"/>
      <c r="AT160" s="213" t="s">
        <v>181</v>
      </c>
      <c r="AU160" s="213" t="s">
        <v>87</v>
      </c>
      <c r="AV160" s="13" t="s">
        <v>87</v>
      </c>
      <c r="AW160" s="13" t="s">
        <v>4</v>
      </c>
      <c r="AX160" s="13" t="s">
        <v>85</v>
      </c>
      <c r="AY160" s="213" t="s">
        <v>160</v>
      </c>
    </row>
    <row r="161" spans="2:63" s="12" customFormat="1" ht="22.9" customHeight="1">
      <c r="B161" s="172"/>
      <c r="C161" s="173"/>
      <c r="D161" s="174" t="s">
        <v>76</v>
      </c>
      <c r="E161" s="200" t="s">
        <v>87</v>
      </c>
      <c r="F161" s="200" t="s">
        <v>254</v>
      </c>
      <c r="G161" s="173"/>
      <c r="H161" s="173"/>
      <c r="I161" s="176"/>
      <c r="J161" s="201">
        <f>BK161</f>
        <v>0</v>
      </c>
      <c r="K161" s="173"/>
      <c r="L161" s="178"/>
      <c r="M161" s="179"/>
      <c r="N161" s="180"/>
      <c r="O161" s="180"/>
      <c r="P161" s="181">
        <f>SUM(P162:P163)</f>
        <v>0</v>
      </c>
      <c r="Q161" s="180"/>
      <c r="R161" s="181">
        <f>SUM(R162:R163)</f>
        <v>60.92117999999999</v>
      </c>
      <c r="S161" s="180"/>
      <c r="T161" s="182">
        <f>SUM(T162:T163)</f>
        <v>0</v>
      </c>
      <c r="AR161" s="183" t="s">
        <v>85</v>
      </c>
      <c r="AT161" s="184" t="s">
        <v>76</v>
      </c>
      <c r="AU161" s="184" t="s">
        <v>85</v>
      </c>
      <c r="AY161" s="183" t="s">
        <v>160</v>
      </c>
      <c r="BK161" s="185">
        <f>SUM(BK162:BK163)</f>
        <v>0</v>
      </c>
    </row>
    <row r="162" spans="1:65" s="2" customFormat="1" ht="16.5" customHeight="1">
      <c r="A162" s="35"/>
      <c r="B162" s="36"/>
      <c r="C162" s="186" t="s">
        <v>224</v>
      </c>
      <c r="D162" s="186" t="s">
        <v>161</v>
      </c>
      <c r="E162" s="187" t="s">
        <v>1305</v>
      </c>
      <c r="F162" s="188" t="s">
        <v>1306</v>
      </c>
      <c r="G162" s="189" t="s">
        <v>274</v>
      </c>
      <c r="H162" s="190">
        <v>27</v>
      </c>
      <c r="I162" s="191"/>
      <c r="J162" s="192">
        <f>ROUND(I162*H162,2)</f>
        <v>0</v>
      </c>
      <c r="K162" s="193"/>
      <c r="L162" s="40"/>
      <c r="M162" s="194" t="s">
        <v>1</v>
      </c>
      <c r="N162" s="195" t="s">
        <v>42</v>
      </c>
      <c r="O162" s="72"/>
      <c r="P162" s="196">
        <f>O162*H162</f>
        <v>0</v>
      </c>
      <c r="Q162" s="196">
        <v>2.25634</v>
      </c>
      <c r="R162" s="196">
        <f>Q162*H162</f>
        <v>60.92117999999999</v>
      </c>
      <c r="S162" s="196">
        <v>0</v>
      </c>
      <c r="T162" s="197">
        <f>S162*H162</f>
        <v>0</v>
      </c>
      <c r="U162" s="35"/>
      <c r="V162" s="35"/>
      <c r="W162" s="35"/>
      <c r="X162" s="35"/>
      <c r="Y162" s="35"/>
      <c r="Z162" s="35"/>
      <c r="AA162" s="35"/>
      <c r="AB162" s="35"/>
      <c r="AC162" s="35"/>
      <c r="AD162" s="35"/>
      <c r="AE162" s="35"/>
      <c r="AR162" s="198" t="s">
        <v>165</v>
      </c>
      <c r="AT162" s="198" t="s">
        <v>161</v>
      </c>
      <c r="AU162" s="198" t="s">
        <v>87</v>
      </c>
      <c r="AY162" s="18" t="s">
        <v>160</v>
      </c>
      <c r="BE162" s="199">
        <f>IF(N162="základní",J162,0)</f>
        <v>0</v>
      </c>
      <c r="BF162" s="199">
        <f>IF(N162="snížená",J162,0)</f>
        <v>0</v>
      </c>
      <c r="BG162" s="199">
        <f>IF(N162="zákl. přenesená",J162,0)</f>
        <v>0</v>
      </c>
      <c r="BH162" s="199">
        <f>IF(N162="sníž. přenesená",J162,0)</f>
        <v>0</v>
      </c>
      <c r="BI162" s="199">
        <f>IF(N162="nulová",J162,0)</f>
        <v>0</v>
      </c>
      <c r="BJ162" s="18" t="s">
        <v>85</v>
      </c>
      <c r="BK162" s="199">
        <f>ROUND(I162*H162,2)</f>
        <v>0</v>
      </c>
      <c r="BL162" s="18" t="s">
        <v>165</v>
      </c>
      <c r="BM162" s="198" t="s">
        <v>1307</v>
      </c>
    </row>
    <row r="163" spans="2:51" s="13" customFormat="1" ht="11.25">
      <c r="B163" s="202"/>
      <c r="C163" s="203"/>
      <c r="D163" s="204" t="s">
        <v>181</v>
      </c>
      <c r="E163" s="205" t="s">
        <v>1</v>
      </c>
      <c r="F163" s="206" t="s">
        <v>1308</v>
      </c>
      <c r="G163" s="203"/>
      <c r="H163" s="207">
        <v>27</v>
      </c>
      <c r="I163" s="208"/>
      <c r="J163" s="203"/>
      <c r="K163" s="203"/>
      <c r="L163" s="209"/>
      <c r="M163" s="210"/>
      <c r="N163" s="211"/>
      <c r="O163" s="211"/>
      <c r="P163" s="211"/>
      <c r="Q163" s="211"/>
      <c r="R163" s="211"/>
      <c r="S163" s="211"/>
      <c r="T163" s="212"/>
      <c r="AT163" s="213" t="s">
        <v>181</v>
      </c>
      <c r="AU163" s="213" t="s">
        <v>87</v>
      </c>
      <c r="AV163" s="13" t="s">
        <v>87</v>
      </c>
      <c r="AW163" s="13" t="s">
        <v>32</v>
      </c>
      <c r="AX163" s="13" t="s">
        <v>85</v>
      </c>
      <c r="AY163" s="213" t="s">
        <v>160</v>
      </c>
    </row>
    <row r="164" spans="2:63" s="12" customFormat="1" ht="22.9" customHeight="1">
      <c r="B164" s="172"/>
      <c r="C164" s="173"/>
      <c r="D164" s="174" t="s">
        <v>76</v>
      </c>
      <c r="E164" s="200" t="s">
        <v>165</v>
      </c>
      <c r="F164" s="200" t="s">
        <v>897</v>
      </c>
      <c r="G164" s="173"/>
      <c r="H164" s="173"/>
      <c r="I164" s="176"/>
      <c r="J164" s="201">
        <f>BK164</f>
        <v>0</v>
      </c>
      <c r="K164" s="173"/>
      <c r="L164" s="178"/>
      <c r="M164" s="179"/>
      <c r="N164" s="180"/>
      <c r="O164" s="180"/>
      <c r="P164" s="181">
        <f>SUM(P165:P167)</f>
        <v>0</v>
      </c>
      <c r="Q164" s="180"/>
      <c r="R164" s="181">
        <f>SUM(R165:R167)</f>
        <v>0</v>
      </c>
      <c r="S164" s="180"/>
      <c r="T164" s="182">
        <f>SUM(T165:T167)</f>
        <v>0</v>
      </c>
      <c r="AR164" s="183" t="s">
        <v>85</v>
      </c>
      <c r="AT164" s="184" t="s">
        <v>76</v>
      </c>
      <c r="AU164" s="184" t="s">
        <v>85</v>
      </c>
      <c r="AY164" s="183" t="s">
        <v>160</v>
      </c>
      <c r="BK164" s="185">
        <f>SUM(BK165:BK167)</f>
        <v>0</v>
      </c>
    </row>
    <row r="165" spans="1:65" s="2" customFormat="1" ht="21.75" customHeight="1">
      <c r="A165" s="35"/>
      <c r="B165" s="36"/>
      <c r="C165" s="186" t="s">
        <v>229</v>
      </c>
      <c r="D165" s="186" t="s">
        <v>161</v>
      </c>
      <c r="E165" s="187" t="s">
        <v>898</v>
      </c>
      <c r="F165" s="188" t="s">
        <v>899</v>
      </c>
      <c r="G165" s="189" t="s">
        <v>274</v>
      </c>
      <c r="H165" s="190">
        <v>45.04</v>
      </c>
      <c r="I165" s="191"/>
      <c r="J165" s="192">
        <f>ROUND(I165*H165,2)</f>
        <v>0</v>
      </c>
      <c r="K165" s="193"/>
      <c r="L165" s="40"/>
      <c r="M165" s="194" t="s">
        <v>1</v>
      </c>
      <c r="N165" s="195" t="s">
        <v>42</v>
      </c>
      <c r="O165" s="72"/>
      <c r="P165" s="196">
        <f>O165*H165</f>
        <v>0</v>
      </c>
      <c r="Q165" s="196">
        <v>0</v>
      </c>
      <c r="R165" s="196">
        <f>Q165*H165</f>
        <v>0</v>
      </c>
      <c r="S165" s="196">
        <v>0</v>
      </c>
      <c r="T165" s="197">
        <f>S165*H165</f>
        <v>0</v>
      </c>
      <c r="U165" s="35"/>
      <c r="V165" s="35"/>
      <c r="W165" s="35"/>
      <c r="X165" s="35"/>
      <c r="Y165" s="35"/>
      <c r="Z165" s="35"/>
      <c r="AA165" s="35"/>
      <c r="AB165" s="35"/>
      <c r="AC165" s="35"/>
      <c r="AD165" s="35"/>
      <c r="AE165" s="35"/>
      <c r="AR165" s="198" t="s">
        <v>165</v>
      </c>
      <c r="AT165" s="198" t="s">
        <v>161</v>
      </c>
      <c r="AU165" s="198" t="s">
        <v>87</v>
      </c>
      <c r="AY165" s="18" t="s">
        <v>160</v>
      </c>
      <c r="BE165" s="199">
        <f>IF(N165="základní",J165,0)</f>
        <v>0</v>
      </c>
      <c r="BF165" s="199">
        <f>IF(N165="snížená",J165,0)</f>
        <v>0</v>
      </c>
      <c r="BG165" s="199">
        <f>IF(N165="zákl. přenesená",J165,0)</f>
        <v>0</v>
      </c>
      <c r="BH165" s="199">
        <f>IF(N165="sníž. přenesená",J165,0)</f>
        <v>0</v>
      </c>
      <c r="BI165" s="199">
        <f>IF(N165="nulová",J165,0)</f>
        <v>0</v>
      </c>
      <c r="BJ165" s="18" t="s">
        <v>85</v>
      </c>
      <c r="BK165" s="199">
        <f>ROUND(I165*H165,2)</f>
        <v>0</v>
      </c>
      <c r="BL165" s="18" t="s">
        <v>165</v>
      </c>
      <c r="BM165" s="198" t="s">
        <v>1309</v>
      </c>
    </row>
    <row r="166" spans="1:47" s="2" customFormat="1" ht="19.5">
      <c r="A166" s="35"/>
      <c r="B166" s="36"/>
      <c r="C166" s="37"/>
      <c r="D166" s="204" t="s">
        <v>187</v>
      </c>
      <c r="E166" s="37"/>
      <c r="F166" s="214" t="s">
        <v>1310</v>
      </c>
      <c r="G166" s="37"/>
      <c r="H166" s="37"/>
      <c r="I166" s="215"/>
      <c r="J166" s="37"/>
      <c r="K166" s="37"/>
      <c r="L166" s="40"/>
      <c r="M166" s="216"/>
      <c r="N166" s="217"/>
      <c r="O166" s="72"/>
      <c r="P166" s="72"/>
      <c r="Q166" s="72"/>
      <c r="R166" s="72"/>
      <c r="S166" s="72"/>
      <c r="T166" s="73"/>
      <c r="U166" s="35"/>
      <c r="V166" s="35"/>
      <c r="W166" s="35"/>
      <c r="X166" s="35"/>
      <c r="Y166" s="35"/>
      <c r="Z166" s="35"/>
      <c r="AA166" s="35"/>
      <c r="AB166" s="35"/>
      <c r="AC166" s="35"/>
      <c r="AD166" s="35"/>
      <c r="AE166" s="35"/>
      <c r="AT166" s="18" t="s">
        <v>187</v>
      </c>
      <c r="AU166" s="18" t="s">
        <v>87</v>
      </c>
    </row>
    <row r="167" spans="2:51" s="13" customFormat="1" ht="11.25">
      <c r="B167" s="202"/>
      <c r="C167" s="203"/>
      <c r="D167" s="204" t="s">
        <v>181</v>
      </c>
      <c r="E167" s="205" t="s">
        <v>1</v>
      </c>
      <c r="F167" s="206" t="s">
        <v>1311</v>
      </c>
      <c r="G167" s="203"/>
      <c r="H167" s="207">
        <v>45.04</v>
      </c>
      <c r="I167" s="208"/>
      <c r="J167" s="203"/>
      <c r="K167" s="203"/>
      <c r="L167" s="209"/>
      <c r="M167" s="210"/>
      <c r="N167" s="211"/>
      <c r="O167" s="211"/>
      <c r="P167" s="211"/>
      <c r="Q167" s="211"/>
      <c r="R167" s="211"/>
      <c r="S167" s="211"/>
      <c r="T167" s="212"/>
      <c r="AT167" s="213" t="s">
        <v>181</v>
      </c>
      <c r="AU167" s="213" t="s">
        <v>87</v>
      </c>
      <c r="AV167" s="13" t="s">
        <v>87</v>
      </c>
      <c r="AW167" s="13" t="s">
        <v>32</v>
      </c>
      <c r="AX167" s="13" t="s">
        <v>85</v>
      </c>
      <c r="AY167" s="213" t="s">
        <v>160</v>
      </c>
    </row>
    <row r="168" spans="2:63" s="12" customFormat="1" ht="22.9" customHeight="1">
      <c r="B168" s="172"/>
      <c r="C168" s="173"/>
      <c r="D168" s="174" t="s">
        <v>76</v>
      </c>
      <c r="E168" s="200" t="s">
        <v>198</v>
      </c>
      <c r="F168" s="200" t="s">
        <v>392</v>
      </c>
      <c r="G168" s="173"/>
      <c r="H168" s="173"/>
      <c r="I168" s="176"/>
      <c r="J168" s="201">
        <f>BK168</f>
        <v>0</v>
      </c>
      <c r="K168" s="173"/>
      <c r="L168" s="178"/>
      <c r="M168" s="179"/>
      <c r="N168" s="180"/>
      <c r="O168" s="180"/>
      <c r="P168" s="181">
        <f>SUM(P169:P170)</f>
        <v>0</v>
      </c>
      <c r="Q168" s="180"/>
      <c r="R168" s="181">
        <f>SUM(R169:R170)</f>
        <v>0.15764</v>
      </c>
      <c r="S168" s="180"/>
      <c r="T168" s="182">
        <f>SUM(T169:T170)</f>
        <v>0</v>
      </c>
      <c r="AR168" s="183" t="s">
        <v>85</v>
      </c>
      <c r="AT168" s="184" t="s">
        <v>76</v>
      </c>
      <c r="AU168" s="184" t="s">
        <v>85</v>
      </c>
      <c r="AY168" s="183" t="s">
        <v>160</v>
      </c>
      <c r="BK168" s="185">
        <f>SUM(BK169:BK170)</f>
        <v>0</v>
      </c>
    </row>
    <row r="169" spans="1:65" s="2" customFormat="1" ht="16.5" customHeight="1">
      <c r="A169" s="35"/>
      <c r="B169" s="36"/>
      <c r="C169" s="186" t="s">
        <v>8</v>
      </c>
      <c r="D169" s="186" t="s">
        <v>161</v>
      </c>
      <c r="E169" s="187" t="s">
        <v>1049</v>
      </c>
      <c r="F169" s="188" t="s">
        <v>1050</v>
      </c>
      <c r="G169" s="189" t="s">
        <v>210</v>
      </c>
      <c r="H169" s="190">
        <v>563</v>
      </c>
      <c r="I169" s="191"/>
      <c r="J169" s="192">
        <f>ROUND(I169*H169,2)</f>
        <v>0</v>
      </c>
      <c r="K169" s="193"/>
      <c r="L169" s="40"/>
      <c r="M169" s="194" t="s">
        <v>1</v>
      </c>
      <c r="N169" s="195" t="s">
        <v>42</v>
      </c>
      <c r="O169" s="72"/>
      <c r="P169" s="196">
        <f>O169*H169</f>
        <v>0</v>
      </c>
      <c r="Q169" s="196">
        <v>0.00019</v>
      </c>
      <c r="R169" s="196">
        <f>Q169*H169</f>
        <v>0.10697000000000001</v>
      </c>
      <c r="S169" s="196">
        <v>0</v>
      </c>
      <c r="T169" s="197">
        <f>S169*H169</f>
        <v>0</v>
      </c>
      <c r="U169" s="35"/>
      <c r="V169" s="35"/>
      <c r="W169" s="35"/>
      <c r="X169" s="35"/>
      <c r="Y169" s="35"/>
      <c r="Z169" s="35"/>
      <c r="AA169" s="35"/>
      <c r="AB169" s="35"/>
      <c r="AC169" s="35"/>
      <c r="AD169" s="35"/>
      <c r="AE169" s="35"/>
      <c r="AR169" s="198" t="s">
        <v>165</v>
      </c>
      <c r="AT169" s="198" t="s">
        <v>161</v>
      </c>
      <c r="AU169" s="198" t="s">
        <v>87</v>
      </c>
      <c r="AY169" s="18" t="s">
        <v>160</v>
      </c>
      <c r="BE169" s="199">
        <f>IF(N169="základní",J169,0)</f>
        <v>0</v>
      </c>
      <c r="BF169" s="199">
        <f>IF(N169="snížená",J169,0)</f>
        <v>0</v>
      </c>
      <c r="BG169" s="199">
        <f>IF(N169="zákl. přenesená",J169,0)</f>
        <v>0</v>
      </c>
      <c r="BH169" s="199">
        <f>IF(N169="sníž. přenesená",J169,0)</f>
        <v>0</v>
      </c>
      <c r="BI169" s="199">
        <f>IF(N169="nulová",J169,0)</f>
        <v>0</v>
      </c>
      <c r="BJ169" s="18" t="s">
        <v>85</v>
      </c>
      <c r="BK169" s="199">
        <f>ROUND(I169*H169,2)</f>
        <v>0</v>
      </c>
      <c r="BL169" s="18" t="s">
        <v>165</v>
      </c>
      <c r="BM169" s="198" t="s">
        <v>1312</v>
      </c>
    </row>
    <row r="170" spans="1:65" s="2" customFormat="1" ht="16.5" customHeight="1">
      <c r="A170" s="35"/>
      <c r="B170" s="36"/>
      <c r="C170" s="186" t="s">
        <v>237</v>
      </c>
      <c r="D170" s="186" t="s">
        <v>161</v>
      </c>
      <c r="E170" s="187" t="s">
        <v>1059</v>
      </c>
      <c r="F170" s="188" t="s">
        <v>1313</v>
      </c>
      <c r="G170" s="189" t="s">
        <v>210</v>
      </c>
      <c r="H170" s="190">
        <v>563</v>
      </c>
      <c r="I170" s="191"/>
      <c r="J170" s="192">
        <f>ROUND(I170*H170,2)</f>
        <v>0</v>
      </c>
      <c r="K170" s="193"/>
      <c r="L170" s="40"/>
      <c r="M170" s="194" t="s">
        <v>1</v>
      </c>
      <c r="N170" s="195" t="s">
        <v>42</v>
      </c>
      <c r="O170" s="72"/>
      <c r="P170" s="196">
        <f>O170*H170</f>
        <v>0</v>
      </c>
      <c r="Q170" s="196">
        <v>9E-05</v>
      </c>
      <c r="R170" s="196">
        <f>Q170*H170</f>
        <v>0.05067</v>
      </c>
      <c r="S170" s="196">
        <v>0</v>
      </c>
      <c r="T170" s="197">
        <f>S170*H170</f>
        <v>0</v>
      </c>
      <c r="U170" s="35"/>
      <c r="V170" s="35"/>
      <c r="W170" s="35"/>
      <c r="X170" s="35"/>
      <c r="Y170" s="35"/>
      <c r="Z170" s="35"/>
      <c r="AA170" s="35"/>
      <c r="AB170" s="35"/>
      <c r="AC170" s="35"/>
      <c r="AD170" s="35"/>
      <c r="AE170" s="35"/>
      <c r="AR170" s="198" t="s">
        <v>165</v>
      </c>
      <c r="AT170" s="198" t="s">
        <v>161</v>
      </c>
      <c r="AU170" s="198" t="s">
        <v>87</v>
      </c>
      <c r="AY170" s="18" t="s">
        <v>160</v>
      </c>
      <c r="BE170" s="199">
        <f>IF(N170="základní",J170,0)</f>
        <v>0</v>
      </c>
      <c r="BF170" s="199">
        <f>IF(N170="snížená",J170,0)</f>
        <v>0</v>
      </c>
      <c r="BG170" s="199">
        <f>IF(N170="zákl. přenesená",J170,0)</f>
        <v>0</v>
      </c>
      <c r="BH170" s="199">
        <f>IF(N170="sníž. přenesená",J170,0)</f>
        <v>0</v>
      </c>
      <c r="BI170" s="199">
        <f>IF(N170="nulová",J170,0)</f>
        <v>0</v>
      </c>
      <c r="BJ170" s="18" t="s">
        <v>85</v>
      </c>
      <c r="BK170" s="199">
        <f>ROUND(I170*H170,2)</f>
        <v>0</v>
      </c>
      <c r="BL170" s="18" t="s">
        <v>165</v>
      </c>
      <c r="BM170" s="198" t="s">
        <v>1314</v>
      </c>
    </row>
    <row r="171" spans="2:63" s="12" customFormat="1" ht="22.9" customHeight="1">
      <c r="B171" s="172"/>
      <c r="C171" s="173"/>
      <c r="D171" s="174" t="s">
        <v>76</v>
      </c>
      <c r="E171" s="200" t="s">
        <v>158</v>
      </c>
      <c r="F171" s="200" t="s">
        <v>159</v>
      </c>
      <c r="G171" s="173"/>
      <c r="H171" s="173"/>
      <c r="I171" s="176"/>
      <c r="J171" s="201">
        <f>BK171</f>
        <v>0</v>
      </c>
      <c r="K171" s="173"/>
      <c r="L171" s="178"/>
      <c r="M171" s="179"/>
      <c r="N171" s="180"/>
      <c r="O171" s="180"/>
      <c r="P171" s="181">
        <f>P172</f>
        <v>0</v>
      </c>
      <c r="Q171" s="180"/>
      <c r="R171" s="181">
        <f>R172</f>
        <v>0</v>
      </c>
      <c r="S171" s="180"/>
      <c r="T171" s="182">
        <f>T172</f>
        <v>0</v>
      </c>
      <c r="AR171" s="183" t="s">
        <v>85</v>
      </c>
      <c r="AT171" s="184" t="s">
        <v>76</v>
      </c>
      <c r="AU171" s="184" t="s">
        <v>85</v>
      </c>
      <c r="AY171" s="183" t="s">
        <v>160</v>
      </c>
      <c r="BK171" s="185">
        <f>BK172</f>
        <v>0</v>
      </c>
    </row>
    <row r="172" spans="1:65" s="2" customFormat="1" ht="21.75" customHeight="1">
      <c r="A172" s="35"/>
      <c r="B172" s="36"/>
      <c r="C172" s="186" t="s">
        <v>243</v>
      </c>
      <c r="D172" s="186" t="s">
        <v>161</v>
      </c>
      <c r="E172" s="187" t="s">
        <v>1315</v>
      </c>
      <c r="F172" s="188" t="s">
        <v>1316</v>
      </c>
      <c r="G172" s="189" t="s">
        <v>840</v>
      </c>
      <c r="H172" s="190">
        <v>25</v>
      </c>
      <c r="I172" s="191"/>
      <c r="J172" s="192">
        <f>ROUND(I172*H172,2)</f>
        <v>0</v>
      </c>
      <c r="K172" s="193"/>
      <c r="L172" s="40"/>
      <c r="M172" s="194" t="s">
        <v>1</v>
      </c>
      <c r="N172" s="195" t="s">
        <v>42</v>
      </c>
      <c r="O172" s="72"/>
      <c r="P172" s="196">
        <f>O172*H172</f>
        <v>0</v>
      </c>
      <c r="Q172" s="196">
        <v>0</v>
      </c>
      <c r="R172" s="196">
        <f>Q172*H172</f>
        <v>0</v>
      </c>
      <c r="S172" s="196">
        <v>0</v>
      </c>
      <c r="T172" s="197">
        <f>S172*H172</f>
        <v>0</v>
      </c>
      <c r="U172" s="35"/>
      <c r="V172" s="35"/>
      <c r="W172" s="35"/>
      <c r="X172" s="35"/>
      <c r="Y172" s="35"/>
      <c r="Z172" s="35"/>
      <c r="AA172" s="35"/>
      <c r="AB172" s="35"/>
      <c r="AC172" s="35"/>
      <c r="AD172" s="35"/>
      <c r="AE172" s="35"/>
      <c r="AR172" s="198" t="s">
        <v>165</v>
      </c>
      <c r="AT172" s="198" t="s">
        <v>161</v>
      </c>
      <c r="AU172" s="198" t="s">
        <v>87</v>
      </c>
      <c r="AY172" s="18" t="s">
        <v>160</v>
      </c>
      <c r="BE172" s="199">
        <f>IF(N172="základní",J172,0)</f>
        <v>0</v>
      </c>
      <c r="BF172" s="199">
        <f>IF(N172="snížená",J172,0)</f>
        <v>0</v>
      </c>
      <c r="BG172" s="199">
        <f>IF(N172="zákl. přenesená",J172,0)</f>
        <v>0</v>
      </c>
      <c r="BH172" s="199">
        <f>IF(N172="sníž. přenesená",J172,0)</f>
        <v>0</v>
      </c>
      <c r="BI172" s="199">
        <f>IF(N172="nulová",J172,0)</f>
        <v>0</v>
      </c>
      <c r="BJ172" s="18" t="s">
        <v>85</v>
      </c>
      <c r="BK172" s="199">
        <f>ROUND(I172*H172,2)</f>
        <v>0</v>
      </c>
      <c r="BL172" s="18" t="s">
        <v>165</v>
      </c>
      <c r="BM172" s="198" t="s">
        <v>1317</v>
      </c>
    </row>
    <row r="173" spans="2:63" s="12" customFormat="1" ht="22.9" customHeight="1">
      <c r="B173" s="172"/>
      <c r="C173" s="173"/>
      <c r="D173" s="174" t="s">
        <v>76</v>
      </c>
      <c r="E173" s="200" t="s">
        <v>1318</v>
      </c>
      <c r="F173" s="200" t="s">
        <v>556</v>
      </c>
      <c r="G173" s="173"/>
      <c r="H173" s="173"/>
      <c r="I173" s="176"/>
      <c r="J173" s="201">
        <f>BK173</f>
        <v>0</v>
      </c>
      <c r="K173" s="173"/>
      <c r="L173" s="178"/>
      <c r="M173" s="179"/>
      <c r="N173" s="180"/>
      <c r="O173" s="180"/>
      <c r="P173" s="181">
        <f>P174</f>
        <v>0</v>
      </c>
      <c r="Q173" s="180"/>
      <c r="R173" s="181">
        <f>R174</f>
        <v>0</v>
      </c>
      <c r="S173" s="180"/>
      <c r="T173" s="182">
        <f>T174</f>
        <v>0</v>
      </c>
      <c r="AR173" s="183" t="s">
        <v>85</v>
      </c>
      <c r="AT173" s="184" t="s">
        <v>76</v>
      </c>
      <c r="AU173" s="184" t="s">
        <v>85</v>
      </c>
      <c r="AY173" s="183" t="s">
        <v>160</v>
      </c>
      <c r="BK173" s="185">
        <f>BK174</f>
        <v>0</v>
      </c>
    </row>
    <row r="174" spans="1:65" s="2" customFormat="1" ht="16.5" customHeight="1">
      <c r="A174" s="35"/>
      <c r="B174" s="36"/>
      <c r="C174" s="186" t="s">
        <v>316</v>
      </c>
      <c r="D174" s="186" t="s">
        <v>161</v>
      </c>
      <c r="E174" s="187" t="s">
        <v>1319</v>
      </c>
      <c r="F174" s="188" t="s">
        <v>1320</v>
      </c>
      <c r="G174" s="189" t="s">
        <v>217</v>
      </c>
      <c r="H174" s="190">
        <v>196.529</v>
      </c>
      <c r="I174" s="191"/>
      <c r="J174" s="192">
        <f>ROUND(I174*H174,2)</f>
        <v>0</v>
      </c>
      <c r="K174" s="193"/>
      <c r="L174" s="40"/>
      <c r="M174" s="194" t="s">
        <v>1</v>
      </c>
      <c r="N174" s="195" t="s">
        <v>42</v>
      </c>
      <c r="O174" s="72"/>
      <c r="P174" s="196">
        <f>O174*H174</f>
        <v>0</v>
      </c>
      <c r="Q174" s="196">
        <v>0</v>
      </c>
      <c r="R174" s="196">
        <f>Q174*H174</f>
        <v>0</v>
      </c>
      <c r="S174" s="196">
        <v>0</v>
      </c>
      <c r="T174" s="197">
        <f>S174*H174</f>
        <v>0</v>
      </c>
      <c r="U174" s="35"/>
      <c r="V174" s="35"/>
      <c r="W174" s="35"/>
      <c r="X174" s="35"/>
      <c r="Y174" s="35"/>
      <c r="Z174" s="35"/>
      <c r="AA174" s="35"/>
      <c r="AB174" s="35"/>
      <c r="AC174" s="35"/>
      <c r="AD174" s="35"/>
      <c r="AE174" s="35"/>
      <c r="AR174" s="198" t="s">
        <v>165</v>
      </c>
      <c r="AT174" s="198" t="s">
        <v>161</v>
      </c>
      <c r="AU174" s="198" t="s">
        <v>87</v>
      </c>
      <c r="AY174" s="18" t="s">
        <v>160</v>
      </c>
      <c r="BE174" s="199">
        <f>IF(N174="základní",J174,0)</f>
        <v>0</v>
      </c>
      <c r="BF174" s="199">
        <f>IF(N174="snížená",J174,0)</f>
        <v>0</v>
      </c>
      <c r="BG174" s="199">
        <f>IF(N174="zákl. přenesená",J174,0)</f>
        <v>0</v>
      </c>
      <c r="BH174" s="199">
        <f>IF(N174="sníž. přenesená",J174,0)</f>
        <v>0</v>
      </c>
      <c r="BI174" s="199">
        <f>IF(N174="nulová",J174,0)</f>
        <v>0</v>
      </c>
      <c r="BJ174" s="18" t="s">
        <v>85</v>
      </c>
      <c r="BK174" s="199">
        <f>ROUND(I174*H174,2)</f>
        <v>0</v>
      </c>
      <c r="BL174" s="18" t="s">
        <v>165</v>
      </c>
      <c r="BM174" s="198" t="s">
        <v>1321</v>
      </c>
    </row>
    <row r="175" spans="2:63" s="12" customFormat="1" ht="25.9" customHeight="1">
      <c r="B175" s="172"/>
      <c r="C175" s="173"/>
      <c r="D175" s="174" t="s">
        <v>76</v>
      </c>
      <c r="E175" s="175" t="s">
        <v>1094</v>
      </c>
      <c r="F175" s="175" t="s">
        <v>1095</v>
      </c>
      <c r="G175" s="173"/>
      <c r="H175" s="173"/>
      <c r="I175" s="176"/>
      <c r="J175" s="177">
        <f>BK175</f>
        <v>0</v>
      </c>
      <c r="K175" s="173"/>
      <c r="L175" s="178"/>
      <c r="M175" s="179"/>
      <c r="N175" s="180"/>
      <c r="O175" s="180"/>
      <c r="P175" s="181">
        <f>P176+P203+P211+P213+P216</f>
        <v>0</v>
      </c>
      <c r="Q175" s="180"/>
      <c r="R175" s="181">
        <f>R176+R203+R211+R213+R216</f>
        <v>1.5235895</v>
      </c>
      <c r="S175" s="180"/>
      <c r="T175" s="182">
        <f>T176+T203+T211+T213+T216</f>
        <v>0</v>
      </c>
      <c r="AR175" s="183" t="s">
        <v>87</v>
      </c>
      <c r="AT175" s="184" t="s">
        <v>76</v>
      </c>
      <c r="AU175" s="184" t="s">
        <v>77</v>
      </c>
      <c r="AY175" s="183" t="s">
        <v>160</v>
      </c>
      <c r="BK175" s="185">
        <f>BK176+BK203+BK211+BK213+BK216</f>
        <v>0</v>
      </c>
    </row>
    <row r="176" spans="2:63" s="12" customFormat="1" ht="22.9" customHeight="1">
      <c r="B176" s="172"/>
      <c r="C176" s="173"/>
      <c r="D176" s="174" t="s">
        <v>76</v>
      </c>
      <c r="E176" s="200" t="s">
        <v>1322</v>
      </c>
      <c r="F176" s="200" t="s">
        <v>1323</v>
      </c>
      <c r="G176" s="173"/>
      <c r="H176" s="173"/>
      <c r="I176" s="176"/>
      <c r="J176" s="201">
        <f>BK176</f>
        <v>0</v>
      </c>
      <c r="K176" s="173"/>
      <c r="L176" s="178"/>
      <c r="M176" s="179"/>
      <c r="N176" s="180"/>
      <c r="O176" s="180"/>
      <c r="P176" s="181">
        <f>SUM(P177:P202)</f>
        <v>0</v>
      </c>
      <c r="Q176" s="180"/>
      <c r="R176" s="181">
        <f>SUM(R177:R202)</f>
        <v>0.7655894999999999</v>
      </c>
      <c r="S176" s="180"/>
      <c r="T176" s="182">
        <f>SUM(T177:T202)</f>
        <v>0</v>
      </c>
      <c r="AR176" s="183" t="s">
        <v>87</v>
      </c>
      <c r="AT176" s="184" t="s">
        <v>76</v>
      </c>
      <c r="AU176" s="184" t="s">
        <v>85</v>
      </c>
      <c r="AY176" s="183" t="s">
        <v>160</v>
      </c>
      <c r="BK176" s="185">
        <f>SUM(BK177:BK202)</f>
        <v>0</v>
      </c>
    </row>
    <row r="177" spans="1:65" s="2" customFormat="1" ht="21.75" customHeight="1">
      <c r="A177" s="35"/>
      <c r="B177" s="36"/>
      <c r="C177" s="186" t="s">
        <v>320</v>
      </c>
      <c r="D177" s="186" t="s">
        <v>161</v>
      </c>
      <c r="E177" s="187" t="s">
        <v>1324</v>
      </c>
      <c r="F177" s="188" t="s">
        <v>1325</v>
      </c>
      <c r="G177" s="189" t="s">
        <v>210</v>
      </c>
      <c r="H177" s="190">
        <v>617</v>
      </c>
      <c r="I177" s="191"/>
      <c r="J177" s="192">
        <f>ROUND(I177*H177,2)</f>
        <v>0</v>
      </c>
      <c r="K177" s="193"/>
      <c r="L177" s="40"/>
      <c r="M177" s="194" t="s">
        <v>1</v>
      </c>
      <c r="N177" s="195" t="s">
        <v>42</v>
      </c>
      <c r="O177" s="72"/>
      <c r="P177" s="196">
        <f>O177*H177</f>
        <v>0</v>
      </c>
      <c r="Q177" s="196">
        <v>0</v>
      </c>
      <c r="R177" s="196">
        <f>Q177*H177</f>
        <v>0</v>
      </c>
      <c r="S177" s="196">
        <v>0</v>
      </c>
      <c r="T177" s="197">
        <f>S177*H177</f>
        <v>0</v>
      </c>
      <c r="U177" s="35"/>
      <c r="V177" s="35"/>
      <c r="W177" s="35"/>
      <c r="X177" s="35"/>
      <c r="Y177" s="35"/>
      <c r="Z177" s="35"/>
      <c r="AA177" s="35"/>
      <c r="AB177" s="35"/>
      <c r="AC177" s="35"/>
      <c r="AD177" s="35"/>
      <c r="AE177" s="35"/>
      <c r="AR177" s="198" t="s">
        <v>237</v>
      </c>
      <c r="AT177" s="198" t="s">
        <v>161</v>
      </c>
      <c r="AU177" s="198" t="s">
        <v>87</v>
      </c>
      <c r="AY177" s="18" t="s">
        <v>160</v>
      </c>
      <c r="BE177" s="199">
        <f>IF(N177="základní",J177,0)</f>
        <v>0</v>
      </c>
      <c r="BF177" s="199">
        <f>IF(N177="snížená",J177,0)</f>
        <v>0</v>
      </c>
      <c r="BG177" s="199">
        <f>IF(N177="zákl. přenesená",J177,0)</f>
        <v>0</v>
      </c>
      <c r="BH177" s="199">
        <f>IF(N177="sníž. přenesená",J177,0)</f>
        <v>0</v>
      </c>
      <c r="BI177" s="199">
        <f>IF(N177="nulová",J177,0)</f>
        <v>0</v>
      </c>
      <c r="BJ177" s="18" t="s">
        <v>85</v>
      </c>
      <c r="BK177" s="199">
        <f>ROUND(I177*H177,2)</f>
        <v>0</v>
      </c>
      <c r="BL177" s="18" t="s">
        <v>237</v>
      </c>
      <c r="BM177" s="198" t="s">
        <v>1326</v>
      </c>
    </row>
    <row r="178" spans="1:65" s="2" customFormat="1" ht="16.5" customHeight="1">
      <c r="A178" s="35"/>
      <c r="B178" s="36"/>
      <c r="C178" s="234" t="s">
        <v>324</v>
      </c>
      <c r="D178" s="234" t="s">
        <v>325</v>
      </c>
      <c r="E178" s="235" t="s">
        <v>1327</v>
      </c>
      <c r="F178" s="236" t="s">
        <v>1328</v>
      </c>
      <c r="G178" s="237" t="s">
        <v>210</v>
      </c>
      <c r="H178" s="238">
        <v>709.55</v>
      </c>
      <c r="I178" s="239"/>
      <c r="J178" s="240">
        <f>ROUND(I178*H178,2)</f>
        <v>0</v>
      </c>
      <c r="K178" s="241"/>
      <c r="L178" s="242"/>
      <c r="M178" s="243" t="s">
        <v>1</v>
      </c>
      <c r="N178" s="244" t="s">
        <v>42</v>
      </c>
      <c r="O178" s="72"/>
      <c r="P178" s="196">
        <f>O178*H178</f>
        <v>0</v>
      </c>
      <c r="Q178" s="196">
        <v>0.00027</v>
      </c>
      <c r="R178" s="196">
        <f>Q178*H178</f>
        <v>0.19157849999999998</v>
      </c>
      <c r="S178" s="196">
        <v>0</v>
      </c>
      <c r="T178" s="197">
        <f>S178*H178</f>
        <v>0</v>
      </c>
      <c r="U178" s="35"/>
      <c r="V178" s="35"/>
      <c r="W178" s="35"/>
      <c r="X178" s="35"/>
      <c r="Y178" s="35"/>
      <c r="Z178" s="35"/>
      <c r="AA178" s="35"/>
      <c r="AB178" s="35"/>
      <c r="AC178" s="35"/>
      <c r="AD178" s="35"/>
      <c r="AE178" s="35"/>
      <c r="AR178" s="198" t="s">
        <v>333</v>
      </c>
      <c r="AT178" s="198" t="s">
        <v>325</v>
      </c>
      <c r="AU178" s="198" t="s">
        <v>87</v>
      </c>
      <c r="AY178" s="18" t="s">
        <v>160</v>
      </c>
      <c r="BE178" s="199">
        <f>IF(N178="základní",J178,0)</f>
        <v>0</v>
      </c>
      <c r="BF178" s="199">
        <f>IF(N178="snížená",J178,0)</f>
        <v>0</v>
      </c>
      <c r="BG178" s="199">
        <f>IF(N178="zákl. přenesená",J178,0)</f>
        <v>0</v>
      </c>
      <c r="BH178" s="199">
        <f>IF(N178="sníž. přenesená",J178,0)</f>
        <v>0</v>
      </c>
      <c r="BI178" s="199">
        <f>IF(N178="nulová",J178,0)</f>
        <v>0</v>
      </c>
      <c r="BJ178" s="18" t="s">
        <v>85</v>
      </c>
      <c r="BK178" s="199">
        <f>ROUND(I178*H178,2)</f>
        <v>0</v>
      </c>
      <c r="BL178" s="18" t="s">
        <v>237</v>
      </c>
      <c r="BM178" s="198" t="s">
        <v>1329</v>
      </c>
    </row>
    <row r="179" spans="2:51" s="13" customFormat="1" ht="11.25">
      <c r="B179" s="202"/>
      <c r="C179" s="203"/>
      <c r="D179" s="204" t="s">
        <v>181</v>
      </c>
      <c r="E179" s="203"/>
      <c r="F179" s="206" t="s">
        <v>1330</v>
      </c>
      <c r="G179" s="203"/>
      <c r="H179" s="207">
        <v>709.55</v>
      </c>
      <c r="I179" s="208"/>
      <c r="J179" s="203"/>
      <c r="K179" s="203"/>
      <c r="L179" s="209"/>
      <c r="M179" s="210"/>
      <c r="N179" s="211"/>
      <c r="O179" s="211"/>
      <c r="P179" s="211"/>
      <c r="Q179" s="211"/>
      <c r="R179" s="211"/>
      <c r="S179" s="211"/>
      <c r="T179" s="212"/>
      <c r="AT179" s="213" t="s">
        <v>181</v>
      </c>
      <c r="AU179" s="213" t="s">
        <v>87</v>
      </c>
      <c r="AV179" s="13" t="s">
        <v>87</v>
      </c>
      <c r="AW179" s="13" t="s">
        <v>4</v>
      </c>
      <c r="AX179" s="13" t="s">
        <v>85</v>
      </c>
      <c r="AY179" s="213" t="s">
        <v>160</v>
      </c>
    </row>
    <row r="180" spans="1:65" s="2" customFormat="1" ht="21.75" customHeight="1">
      <c r="A180" s="35"/>
      <c r="B180" s="36"/>
      <c r="C180" s="186" t="s">
        <v>7</v>
      </c>
      <c r="D180" s="186" t="s">
        <v>161</v>
      </c>
      <c r="E180" s="187" t="s">
        <v>1331</v>
      </c>
      <c r="F180" s="188" t="s">
        <v>1332</v>
      </c>
      <c r="G180" s="189" t="s">
        <v>210</v>
      </c>
      <c r="H180" s="190">
        <v>97</v>
      </c>
      <c r="I180" s="191"/>
      <c r="J180" s="192">
        <f>ROUND(I180*H180,2)</f>
        <v>0</v>
      </c>
      <c r="K180" s="193"/>
      <c r="L180" s="40"/>
      <c r="M180" s="194" t="s">
        <v>1</v>
      </c>
      <c r="N180" s="195" t="s">
        <v>42</v>
      </c>
      <c r="O180" s="72"/>
      <c r="P180" s="196">
        <f>O180*H180</f>
        <v>0</v>
      </c>
      <c r="Q180" s="196">
        <v>0</v>
      </c>
      <c r="R180" s="196">
        <f>Q180*H180</f>
        <v>0</v>
      </c>
      <c r="S180" s="196">
        <v>0</v>
      </c>
      <c r="T180" s="197">
        <f>S180*H180</f>
        <v>0</v>
      </c>
      <c r="U180" s="35"/>
      <c r="V180" s="35"/>
      <c r="W180" s="35"/>
      <c r="X180" s="35"/>
      <c r="Y180" s="35"/>
      <c r="Z180" s="35"/>
      <c r="AA180" s="35"/>
      <c r="AB180" s="35"/>
      <c r="AC180" s="35"/>
      <c r="AD180" s="35"/>
      <c r="AE180" s="35"/>
      <c r="AR180" s="198" t="s">
        <v>237</v>
      </c>
      <c r="AT180" s="198" t="s">
        <v>161</v>
      </c>
      <c r="AU180" s="198" t="s">
        <v>87</v>
      </c>
      <c r="AY180" s="18" t="s">
        <v>160</v>
      </c>
      <c r="BE180" s="199">
        <f>IF(N180="základní",J180,0)</f>
        <v>0</v>
      </c>
      <c r="BF180" s="199">
        <f>IF(N180="snížená",J180,0)</f>
        <v>0</v>
      </c>
      <c r="BG180" s="199">
        <f>IF(N180="zákl. přenesená",J180,0)</f>
        <v>0</v>
      </c>
      <c r="BH180" s="199">
        <f>IF(N180="sníž. přenesená",J180,0)</f>
        <v>0</v>
      </c>
      <c r="BI180" s="199">
        <f>IF(N180="nulová",J180,0)</f>
        <v>0</v>
      </c>
      <c r="BJ180" s="18" t="s">
        <v>85</v>
      </c>
      <c r="BK180" s="199">
        <f>ROUND(I180*H180,2)</f>
        <v>0</v>
      </c>
      <c r="BL180" s="18" t="s">
        <v>237</v>
      </c>
      <c r="BM180" s="198" t="s">
        <v>1333</v>
      </c>
    </row>
    <row r="181" spans="2:51" s="13" customFormat="1" ht="11.25">
      <c r="B181" s="202"/>
      <c r="C181" s="203"/>
      <c r="D181" s="204" t="s">
        <v>181</v>
      </c>
      <c r="E181" s="205" t="s">
        <v>1</v>
      </c>
      <c r="F181" s="206" t="s">
        <v>1334</v>
      </c>
      <c r="G181" s="203"/>
      <c r="H181" s="207">
        <v>97</v>
      </c>
      <c r="I181" s="208"/>
      <c r="J181" s="203"/>
      <c r="K181" s="203"/>
      <c r="L181" s="209"/>
      <c r="M181" s="210"/>
      <c r="N181" s="211"/>
      <c r="O181" s="211"/>
      <c r="P181" s="211"/>
      <c r="Q181" s="211"/>
      <c r="R181" s="211"/>
      <c r="S181" s="211"/>
      <c r="T181" s="212"/>
      <c r="AT181" s="213" t="s">
        <v>181</v>
      </c>
      <c r="AU181" s="213" t="s">
        <v>87</v>
      </c>
      <c r="AV181" s="13" t="s">
        <v>87</v>
      </c>
      <c r="AW181" s="13" t="s">
        <v>32</v>
      </c>
      <c r="AX181" s="13" t="s">
        <v>85</v>
      </c>
      <c r="AY181" s="213" t="s">
        <v>160</v>
      </c>
    </row>
    <row r="182" spans="1:65" s="2" customFormat="1" ht="16.5" customHeight="1">
      <c r="A182" s="35"/>
      <c r="B182" s="36"/>
      <c r="C182" s="234" t="s">
        <v>337</v>
      </c>
      <c r="D182" s="234" t="s">
        <v>325</v>
      </c>
      <c r="E182" s="235" t="s">
        <v>1335</v>
      </c>
      <c r="F182" s="236" t="s">
        <v>1336</v>
      </c>
      <c r="G182" s="237" t="s">
        <v>210</v>
      </c>
      <c r="H182" s="238">
        <v>80.5</v>
      </c>
      <c r="I182" s="239"/>
      <c r="J182" s="240">
        <f>ROUND(I182*H182,2)</f>
        <v>0</v>
      </c>
      <c r="K182" s="241"/>
      <c r="L182" s="242"/>
      <c r="M182" s="243" t="s">
        <v>1</v>
      </c>
      <c r="N182" s="244" t="s">
        <v>42</v>
      </c>
      <c r="O182" s="72"/>
      <c r="P182" s="196">
        <f>O182*H182</f>
        <v>0</v>
      </c>
      <c r="Q182" s="196">
        <v>0.0002</v>
      </c>
      <c r="R182" s="196">
        <f>Q182*H182</f>
        <v>0.0161</v>
      </c>
      <c r="S182" s="196">
        <v>0</v>
      </c>
      <c r="T182" s="197">
        <f>S182*H182</f>
        <v>0</v>
      </c>
      <c r="U182" s="35"/>
      <c r="V182" s="35"/>
      <c r="W182" s="35"/>
      <c r="X182" s="35"/>
      <c r="Y182" s="35"/>
      <c r="Z182" s="35"/>
      <c r="AA182" s="35"/>
      <c r="AB182" s="35"/>
      <c r="AC182" s="35"/>
      <c r="AD182" s="35"/>
      <c r="AE182" s="35"/>
      <c r="AR182" s="198" t="s">
        <v>333</v>
      </c>
      <c r="AT182" s="198" t="s">
        <v>325</v>
      </c>
      <c r="AU182" s="198" t="s">
        <v>87</v>
      </c>
      <c r="AY182" s="18" t="s">
        <v>160</v>
      </c>
      <c r="BE182" s="199">
        <f>IF(N182="základní",J182,0)</f>
        <v>0</v>
      </c>
      <c r="BF182" s="199">
        <f>IF(N182="snížená",J182,0)</f>
        <v>0</v>
      </c>
      <c r="BG182" s="199">
        <f>IF(N182="zákl. přenesená",J182,0)</f>
        <v>0</v>
      </c>
      <c r="BH182" s="199">
        <f>IF(N182="sníž. přenesená",J182,0)</f>
        <v>0</v>
      </c>
      <c r="BI182" s="199">
        <f>IF(N182="nulová",J182,0)</f>
        <v>0</v>
      </c>
      <c r="BJ182" s="18" t="s">
        <v>85</v>
      </c>
      <c r="BK182" s="199">
        <f>ROUND(I182*H182,2)</f>
        <v>0</v>
      </c>
      <c r="BL182" s="18" t="s">
        <v>237</v>
      </c>
      <c r="BM182" s="198" t="s">
        <v>1337</v>
      </c>
    </row>
    <row r="183" spans="2:51" s="13" customFormat="1" ht="11.25">
      <c r="B183" s="202"/>
      <c r="C183" s="203"/>
      <c r="D183" s="204" t="s">
        <v>181</v>
      </c>
      <c r="E183" s="203"/>
      <c r="F183" s="206" t="s">
        <v>1338</v>
      </c>
      <c r="G183" s="203"/>
      <c r="H183" s="207">
        <v>80.5</v>
      </c>
      <c r="I183" s="208"/>
      <c r="J183" s="203"/>
      <c r="K183" s="203"/>
      <c r="L183" s="209"/>
      <c r="M183" s="210"/>
      <c r="N183" s="211"/>
      <c r="O183" s="211"/>
      <c r="P183" s="211"/>
      <c r="Q183" s="211"/>
      <c r="R183" s="211"/>
      <c r="S183" s="211"/>
      <c r="T183" s="212"/>
      <c r="AT183" s="213" t="s">
        <v>181</v>
      </c>
      <c r="AU183" s="213" t="s">
        <v>87</v>
      </c>
      <c r="AV183" s="13" t="s">
        <v>87</v>
      </c>
      <c r="AW183" s="13" t="s">
        <v>4</v>
      </c>
      <c r="AX183" s="13" t="s">
        <v>85</v>
      </c>
      <c r="AY183" s="213" t="s">
        <v>160</v>
      </c>
    </row>
    <row r="184" spans="1:65" s="2" customFormat="1" ht="16.5" customHeight="1">
      <c r="A184" s="35"/>
      <c r="B184" s="36"/>
      <c r="C184" s="234" t="s">
        <v>342</v>
      </c>
      <c r="D184" s="234" t="s">
        <v>325</v>
      </c>
      <c r="E184" s="235" t="s">
        <v>1339</v>
      </c>
      <c r="F184" s="236" t="s">
        <v>1340</v>
      </c>
      <c r="G184" s="237" t="s">
        <v>210</v>
      </c>
      <c r="H184" s="238">
        <v>31.05</v>
      </c>
      <c r="I184" s="239"/>
      <c r="J184" s="240">
        <f>ROUND(I184*H184,2)</f>
        <v>0</v>
      </c>
      <c r="K184" s="241"/>
      <c r="L184" s="242"/>
      <c r="M184" s="243" t="s">
        <v>1</v>
      </c>
      <c r="N184" s="244" t="s">
        <v>42</v>
      </c>
      <c r="O184" s="72"/>
      <c r="P184" s="196">
        <f>O184*H184</f>
        <v>0</v>
      </c>
      <c r="Q184" s="196">
        <v>0.00128</v>
      </c>
      <c r="R184" s="196">
        <f>Q184*H184</f>
        <v>0.039744</v>
      </c>
      <c r="S184" s="196">
        <v>0</v>
      </c>
      <c r="T184" s="197">
        <f>S184*H184</f>
        <v>0</v>
      </c>
      <c r="U184" s="35"/>
      <c r="V184" s="35"/>
      <c r="W184" s="35"/>
      <c r="X184" s="35"/>
      <c r="Y184" s="35"/>
      <c r="Z184" s="35"/>
      <c r="AA184" s="35"/>
      <c r="AB184" s="35"/>
      <c r="AC184" s="35"/>
      <c r="AD184" s="35"/>
      <c r="AE184" s="35"/>
      <c r="AR184" s="198" t="s">
        <v>333</v>
      </c>
      <c r="AT184" s="198" t="s">
        <v>325</v>
      </c>
      <c r="AU184" s="198" t="s">
        <v>87</v>
      </c>
      <c r="AY184" s="18" t="s">
        <v>160</v>
      </c>
      <c r="BE184" s="199">
        <f>IF(N184="základní",J184,0)</f>
        <v>0</v>
      </c>
      <c r="BF184" s="199">
        <f>IF(N184="snížená",J184,0)</f>
        <v>0</v>
      </c>
      <c r="BG184" s="199">
        <f>IF(N184="zákl. přenesená",J184,0)</f>
        <v>0</v>
      </c>
      <c r="BH184" s="199">
        <f>IF(N184="sníž. přenesená",J184,0)</f>
        <v>0</v>
      </c>
      <c r="BI184" s="199">
        <f>IF(N184="nulová",J184,0)</f>
        <v>0</v>
      </c>
      <c r="BJ184" s="18" t="s">
        <v>85</v>
      </c>
      <c r="BK184" s="199">
        <f>ROUND(I184*H184,2)</f>
        <v>0</v>
      </c>
      <c r="BL184" s="18" t="s">
        <v>237</v>
      </c>
      <c r="BM184" s="198" t="s">
        <v>1341</v>
      </c>
    </row>
    <row r="185" spans="2:51" s="13" customFormat="1" ht="11.25">
      <c r="B185" s="202"/>
      <c r="C185" s="203"/>
      <c r="D185" s="204" t="s">
        <v>181</v>
      </c>
      <c r="E185" s="203"/>
      <c r="F185" s="206" t="s">
        <v>1342</v>
      </c>
      <c r="G185" s="203"/>
      <c r="H185" s="207">
        <v>31.05</v>
      </c>
      <c r="I185" s="208"/>
      <c r="J185" s="203"/>
      <c r="K185" s="203"/>
      <c r="L185" s="209"/>
      <c r="M185" s="210"/>
      <c r="N185" s="211"/>
      <c r="O185" s="211"/>
      <c r="P185" s="211"/>
      <c r="Q185" s="211"/>
      <c r="R185" s="211"/>
      <c r="S185" s="211"/>
      <c r="T185" s="212"/>
      <c r="AT185" s="213" t="s">
        <v>181</v>
      </c>
      <c r="AU185" s="213" t="s">
        <v>87</v>
      </c>
      <c r="AV185" s="13" t="s">
        <v>87</v>
      </c>
      <c r="AW185" s="13" t="s">
        <v>4</v>
      </c>
      <c r="AX185" s="13" t="s">
        <v>85</v>
      </c>
      <c r="AY185" s="213" t="s">
        <v>160</v>
      </c>
    </row>
    <row r="186" spans="1:65" s="2" customFormat="1" ht="21.75" customHeight="1">
      <c r="A186" s="35"/>
      <c r="B186" s="36"/>
      <c r="C186" s="186" t="s">
        <v>347</v>
      </c>
      <c r="D186" s="186" t="s">
        <v>161</v>
      </c>
      <c r="E186" s="187" t="s">
        <v>1343</v>
      </c>
      <c r="F186" s="188" t="s">
        <v>1344</v>
      </c>
      <c r="G186" s="189" t="s">
        <v>210</v>
      </c>
      <c r="H186" s="190">
        <v>174</v>
      </c>
      <c r="I186" s="191"/>
      <c r="J186" s="192">
        <f>ROUND(I186*H186,2)</f>
        <v>0</v>
      </c>
      <c r="K186" s="193"/>
      <c r="L186" s="40"/>
      <c r="M186" s="194" t="s">
        <v>1</v>
      </c>
      <c r="N186" s="195" t="s">
        <v>42</v>
      </c>
      <c r="O186" s="72"/>
      <c r="P186" s="196">
        <f>O186*H186</f>
        <v>0</v>
      </c>
      <c r="Q186" s="196">
        <v>0</v>
      </c>
      <c r="R186" s="196">
        <f>Q186*H186</f>
        <v>0</v>
      </c>
      <c r="S186" s="196">
        <v>0</v>
      </c>
      <c r="T186" s="197">
        <f>S186*H186</f>
        <v>0</v>
      </c>
      <c r="U186" s="35"/>
      <c r="V186" s="35"/>
      <c r="W186" s="35"/>
      <c r="X186" s="35"/>
      <c r="Y186" s="35"/>
      <c r="Z186" s="35"/>
      <c r="AA186" s="35"/>
      <c r="AB186" s="35"/>
      <c r="AC186" s="35"/>
      <c r="AD186" s="35"/>
      <c r="AE186" s="35"/>
      <c r="AR186" s="198" t="s">
        <v>237</v>
      </c>
      <c r="AT186" s="198" t="s">
        <v>161</v>
      </c>
      <c r="AU186" s="198" t="s">
        <v>87</v>
      </c>
      <c r="AY186" s="18" t="s">
        <v>160</v>
      </c>
      <c r="BE186" s="199">
        <f>IF(N186="základní",J186,0)</f>
        <v>0</v>
      </c>
      <c r="BF186" s="199">
        <f>IF(N186="snížená",J186,0)</f>
        <v>0</v>
      </c>
      <c r="BG186" s="199">
        <f>IF(N186="zákl. přenesená",J186,0)</f>
        <v>0</v>
      </c>
      <c r="BH186" s="199">
        <f>IF(N186="sníž. přenesená",J186,0)</f>
        <v>0</v>
      </c>
      <c r="BI186" s="199">
        <f>IF(N186="nulová",J186,0)</f>
        <v>0</v>
      </c>
      <c r="BJ186" s="18" t="s">
        <v>85</v>
      </c>
      <c r="BK186" s="199">
        <f>ROUND(I186*H186,2)</f>
        <v>0</v>
      </c>
      <c r="BL186" s="18" t="s">
        <v>237</v>
      </c>
      <c r="BM186" s="198" t="s">
        <v>1345</v>
      </c>
    </row>
    <row r="187" spans="2:51" s="13" customFormat="1" ht="11.25">
      <c r="B187" s="202"/>
      <c r="C187" s="203"/>
      <c r="D187" s="204" t="s">
        <v>181</v>
      </c>
      <c r="E187" s="205" t="s">
        <v>1</v>
      </c>
      <c r="F187" s="206" t="s">
        <v>1346</v>
      </c>
      <c r="G187" s="203"/>
      <c r="H187" s="207">
        <v>174</v>
      </c>
      <c r="I187" s="208"/>
      <c r="J187" s="203"/>
      <c r="K187" s="203"/>
      <c r="L187" s="209"/>
      <c r="M187" s="210"/>
      <c r="N187" s="211"/>
      <c r="O187" s="211"/>
      <c r="P187" s="211"/>
      <c r="Q187" s="211"/>
      <c r="R187" s="211"/>
      <c r="S187" s="211"/>
      <c r="T187" s="212"/>
      <c r="AT187" s="213" t="s">
        <v>181</v>
      </c>
      <c r="AU187" s="213" t="s">
        <v>87</v>
      </c>
      <c r="AV187" s="13" t="s">
        <v>87</v>
      </c>
      <c r="AW187" s="13" t="s">
        <v>32</v>
      </c>
      <c r="AX187" s="13" t="s">
        <v>85</v>
      </c>
      <c r="AY187" s="213" t="s">
        <v>160</v>
      </c>
    </row>
    <row r="188" spans="1:65" s="2" customFormat="1" ht="16.5" customHeight="1">
      <c r="A188" s="35"/>
      <c r="B188" s="36"/>
      <c r="C188" s="234" t="s">
        <v>352</v>
      </c>
      <c r="D188" s="234" t="s">
        <v>325</v>
      </c>
      <c r="E188" s="235" t="s">
        <v>1347</v>
      </c>
      <c r="F188" s="236" t="s">
        <v>1348</v>
      </c>
      <c r="G188" s="237" t="s">
        <v>210</v>
      </c>
      <c r="H188" s="238">
        <v>172.5</v>
      </c>
      <c r="I188" s="239"/>
      <c r="J188" s="240">
        <f>ROUND(I188*H188,2)</f>
        <v>0</v>
      </c>
      <c r="K188" s="241"/>
      <c r="L188" s="242"/>
      <c r="M188" s="243" t="s">
        <v>1</v>
      </c>
      <c r="N188" s="244" t="s">
        <v>42</v>
      </c>
      <c r="O188" s="72"/>
      <c r="P188" s="196">
        <f>O188*H188</f>
        <v>0</v>
      </c>
      <c r="Q188" s="196">
        <v>0.00012</v>
      </c>
      <c r="R188" s="196">
        <f>Q188*H188</f>
        <v>0.0207</v>
      </c>
      <c r="S188" s="196">
        <v>0</v>
      </c>
      <c r="T188" s="197">
        <f>S188*H188</f>
        <v>0</v>
      </c>
      <c r="U188" s="35"/>
      <c r="V188" s="35"/>
      <c r="W188" s="35"/>
      <c r="X188" s="35"/>
      <c r="Y188" s="35"/>
      <c r="Z188" s="35"/>
      <c r="AA188" s="35"/>
      <c r="AB188" s="35"/>
      <c r="AC188" s="35"/>
      <c r="AD188" s="35"/>
      <c r="AE188" s="35"/>
      <c r="AR188" s="198" t="s">
        <v>333</v>
      </c>
      <c r="AT188" s="198" t="s">
        <v>325</v>
      </c>
      <c r="AU188" s="198" t="s">
        <v>87</v>
      </c>
      <c r="AY188" s="18" t="s">
        <v>160</v>
      </c>
      <c r="BE188" s="199">
        <f>IF(N188="základní",J188,0)</f>
        <v>0</v>
      </c>
      <c r="BF188" s="199">
        <f>IF(N188="snížená",J188,0)</f>
        <v>0</v>
      </c>
      <c r="BG188" s="199">
        <f>IF(N188="zákl. přenesená",J188,0)</f>
        <v>0</v>
      </c>
      <c r="BH188" s="199">
        <f>IF(N188="sníž. přenesená",J188,0)</f>
        <v>0</v>
      </c>
      <c r="BI188" s="199">
        <f>IF(N188="nulová",J188,0)</f>
        <v>0</v>
      </c>
      <c r="BJ188" s="18" t="s">
        <v>85</v>
      </c>
      <c r="BK188" s="199">
        <f>ROUND(I188*H188,2)</f>
        <v>0</v>
      </c>
      <c r="BL188" s="18" t="s">
        <v>237</v>
      </c>
      <c r="BM188" s="198" t="s">
        <v>1349</v>
      </c>
    </row>
    <row r="189" spans="2:51" s="13" customFormat="1" ht="11.25">
      <c r="B189" s="202"/>
      <c r="C189" s="203"/>
      <c r="D189" s="204" t="s">
        <v>181</v>
      </c>
      <c r="E189" s="203"/>
      <c r="F189" s="206" t="s">
        <v>1350</v>
      </c>
      <c r="G189" s="203"/>
      <c r="H189" s="207">
        <v>172.5</v>
      </c>
      <c r="I189" s="208"/>
      <c r="J189" s="203"/>
      <c r="K189" s="203"/>
      <c r="L189" s="209"/>
      <c r="M189" s="210"/>
      <c r="N189" s="211"/>
      <c r="O189" s="211"/>
      <c r="P189" s="211"/>
      <c r="Q189" s="211"/>
      <c r="R189" s="211"/>
      <c r="S189" s="211"/>
      <c r="T189" s="212"/>
      <c r="AT189" s="213" t="s">
        <v>181</v>
      </c>
      <c r="AU189" s="213" t="s">
        <v>87</v>
      </c>
      <c r="AV189" s="13" t="s">
        <v>87</v>
      </c>
      <c r="AW189" s="13" t="s">
        <v>4</v>
      </c>
      <c r="AX189" s="13" t="s">
        <v>85</v>
      </c>
      <c r="AY189" s="213" t="s">
        <v>160</v>
      </c>
    </row>
    <row r="190" spans="1:65" s="2" customFormat="1" ht="16.5" customHeight="1">
      <c r="A190" s="35"/>
      <c r="B190" s="36"/>
      <c r="C190" s="234" t="s">
        <v>356</v>
      </c>
      <c r="D190" s="234" t="s">
        <v>325</v>
      </c>
      <c r="E190" s="235" t="s">
        <v>1351</v>
      </c>
      <c r="F190" s="236" t="s">
        <v>1352</v>
      </c>
      <c r="G190" s="237" t="s">
        <v>210</v>
      </c>
      <c r="H190" s="238">
        <v>27.6</v>
      </c>
      <c r="I190" s="239"/>
      <c r="J190" s="240">
        <f>ROUND(I190*H190,2)</f>
        <v>0</v>
      </c>
      <c r="K190" s="241"/>
      <c r="L190" s="242"/>
      <c r="M190" s="243" t="s">
        <v>1</v>
      </c>
      <c r="N190" s="244" t="s">
        <v>42</v>
      </c>
      <c r="O190" s="72"/>
      <c r="P190" s="196">
        <f>O190*H190</f>
        <v>0</v>
      </c>
      <c r="Q190" s="196">
        <v>0.00017</v>
      </c>
      <c r="R190" s="196">
        <f>Q190*H190</f>
        <v>0.004692000000000001</v>
      </c>
      <c r="S190" s="196">
        <v>0</v>
      </c>
      <c r="T190" s="197">
        <f>S190*H190</f>
        <v>0</v>
      </c>
      <c r="U190" s="35"/>
      <c r="V190" s="35"/>
      <c r="W190" s="35"/>
      <c r="X190" s="35"/>
      <c r="Y190" s="35"/>
      <c r="Z190" s="35"/>
      <c r="AA190" s="35"/>
      <c r="AB190" s="35"/>
      <c r="AC190" s="35"/>
      <c r="AD190" s="35"/>
      <c r="AE190" s="35"/>
      <c r="AR190" s="198" t="s">
        <v>333</v>
      </c>
      <c r="AT190" s="198" t="s">
        <v>325</v>
      </c>
      <c r="AU190" s="198" t="s">
        <v>87</v>
      </c>
      <c r="AY190" s="18" t="s">
        <v>160</v>
      </c>
      <c r="BE190" s="199">
        <f>IF(N190="základní",J190,0)</f>
        <v>0</v>
      </c>
      <c r="BF190" s="199">
        <f>IF(N190="snížená",J190,0)</f>
        <v>0</v>
      </c>
      <c r="BG190" s="199">
        <f>IF(N190="zákl. přenesená",J190,0)</f>
        <v>0</v>
      </c>
      <c r="BH190" s="199">
        <f>IF(N190="sníž. přenesená",J190,0)</f>
        <v>0</v>
      </c>
      <c r="BI190" s="199">
        <f>IF(N190="nulová",J190,0)</f>
        <v>0</v>
      </c>
      <c r="BJ190" s="18" t="s">
        <v>85</v>
      </c>
      <c r="BK190" s="199">
        <f>ROUND(I190*H190,2)</f>
        <v>0</v>
      </c>
      <c r="BL190" s="18" t="s">
        <v>237</v>
      </c>
      <c r="BM190" s="198" t="s">
        <v>1353</v>
      </c>
    </row>
    <row r="191" spans="2:51" s="13" customFormat="1" ht="11.25">
      <c r="B191" s="202"/>
      <c r="C191" s="203"/>
      <c r="D191" s="204" t="s">
        <v>181</v>
      </c>
      <c r="E191" s="203"/>
      <c r="F191" s="206" t="s">
        <v>1354</v>
      </c>
      <c r="G191" s="203"/>
      <c r="H191" s="207">
        <v>27.6</v>
      </c>
      <c r="I191" s="208"/>
      <c r="J191" s="203"/>
      <c r="K191" s="203"/>
      <c r="L191" s="209"/>
      <c r="M191" s="210"/>
      <c r="N191" s="211"/>
      <c r="O191" s="211"/>
      <c r="P191" s="211"/>
      <c r="Q191" s="211"/>
      <c r="R191" s="211"/>
      <c r="S191" s="211"/>
      <c r="T191" s="212"/>
      <c r="AT191" s="213" t="s">
        <v>181</v>
      </c>
      <c r="AU191" s="213" t="s">
        <v>87</v>
      </c>
      <c r="AV191" s="13" t="s">
        <v>87</v>
      </c>
      <c r="AW191" s="13" t="s">
        <v>4</v>
      </c>
      <c r="AX191" s="13" t="s">
        <v>85</v>
      </c>
      <c r="AY191" s="213" t="s">
        <v>160</v>
      </c>
    </row>
    <row r="192" spans="1:65" s="2" customFormat="1" ht="21.75" customHeight="1">
      <c r="A192" s="35"/>
      <c r="B192" s="36"/>
      <c r="C192" s="186" t="s">
        <v>361</v>
      </c>
      <c r="D192" s="186" t="s">
        <v>161</v>
      </c>
      <c r="E192" s="187" t="s">
        <v>1355</v>
      </c>
      <c r="F192" s="188" t="s">
        <v>1356</v>
      </c>
      <c r="G192" s="189" t="s">
        <v>210</v>
      </c>
      <c r="H192" s="190">
        <v>270</v>
      </c>
      <c r="I192" s="191"/>
      <c r="J192" s="192">
        <f>ROUND(I192*H192,2)</f>
        <v>0</v>
      </c>
      <c r="K192" s="193"/>
      <c r="L192" s="40"/>
      <c r="M192" s="194" t="s">
        <v>1</v>
      </c>
      <c r="N192" s="195" t="s">
        <v>42</v>
      </c>
      <c r="O192" s="72"/>
      <c r="P192" s="196">
        <f>O192*H192</f>
        <v>0</v>
      </c>
      <c r="Q192" s="196">
        <v>0</v>
      </c>
      <c r="R192" s="196">
        <f>Q192*H192</f>
        <v>0</v>
      </c>
      <c r="S192" s="196">
        <v>0</v>
      </c>
      <c r="T192" s="197">
        <f>S192*H192</f>
        <v>0</v>
      </c>
      <c r="U192" s="35"/>
      <c r="V192" s="35"/>
      <c r="W192" s="35"/>
      <c r="X192" s="35"/>
      <c r="Y192" s="35"/>
      <c r="Z192" s="35"/>
      <c r="AA192" s="35"/>
      <c r="AB192" s="35"/>
      <c r="AC192" s="35"/>
      <c r="AD192" s="35"/>
      <c r="AE192" s="35"/>
      <c r="AR192" s="198" t="s">
        <v>237</v>
      </c>
      <c r="AT192" s="198" t="s">
        <v>161</v>
      </c>
      <c r="AU192" s="198" t="s">
        <v>87</v>
      </c>
      <c r="AY192" s="18" t="s">
        <v>160</v>
      </c>
      <c r="BE192" s="199">
        <f>IF(N192="základní",J192,0)</f>
        <v>0</v>
      </c>
      <c r="BF192" s="199">
        <f>IF(N192="snížená",J192,0)</f>
        <v>0</v>
      </c>
      <c r="BG192" s="199">
        <f>IF(N192="zákl. přenesená",J192,0)</f>
        <v>0</v>
      </c>
      <c r="BH192" s="199">
        <f>IF(N192="sníž. přenesená",J192,0)</f>
        <v>0</v>
      </c>
      <c r="BI192" s="199">
        <f>IF(N192="nulová",J192,0)</f>
        <v>0</v>
      </c>
      <c r="BJ192" s="18" t="s">
        <v>85</v>
      </c>
      <c r="BK192" s="199">
        <f>ROUND(I192*H192,2)</f>
        <v>0</v>
      </c>
      <c r="BL192" s="18" t="s">
        <v>237</v>
      </c>
      <c r="BM192" s="198" t="s">
        <v>1357</v>
      </c>
    </row>
    <row r="193" spans="1:65" s="2" customFormat="1" ht="16.5" customHeight="1">
      <c r="A193" s="35"/>
      <c r="B193" s="36"/>
      <c r="C193" s="234" t="s">
        <v>315</v>
      </c>
      <c r="D193" s="234" t="s">
        <v>325</v>
      </c>
      <c r="E193" s="235" t="s">
        <v>1358</v>
      </c>
      <c r="F193" s="236" t="s">
        <v>1359</v>
      </c>
      <c r="G193" s="237" t="s">
        <v>210</v>
      </c>
      <c r="H193" s="238">
        <v>310.5</v>
      </c>
      <c r="I193" s="239"/>
      <c r="J193" s="240">
        <f>ROUND(I193*H193,2)</f>
        <v>0</v>
      </c>
      <c r="K193" s="241"/>
      <c r="L193" s="242"/>
      <c r="M193" s="243" t="s">
        <v>1</v>
      </c>
      <c r="N193" s="244" t="s">
        <v>42</v>
      </c>
      <c r="O193" s="72"/>
      <c r="P193" s="196">
        <f>O193*H193</f>
        <v>0</v>
      </c>
      <c r="Q193" s="196">
        <v>0.0009</v>
      </c>
      <c r="R193" s="196">
        <f>Q193*H193</f>
        <v>0.27945</v>
      </c>
      <c r="S193" s="196">
        <v>0</v>
      </c>
      <c r="T193" s="197">
        <f>S193*H193</f>
        <v>0</v>
      </c>
      <c r="U193" s="35"/>
      <c r="V193" s="35"/>
      <c r="W193" s="35"/>
      <c r="X193" s="35"/>
      <c r="Y193" s="35"/>
      <c r="Z193" s="35"/>
      <c r="AA193" s="35"/>
      <c r="AB193" s="35"/>
      <c r="AC193" s="35"/>
      <c r="AD193" s="35"/>
      <c r="AE193" s="35"/>
      <c r="AR193" s="198" t="s">
        <v>333</v>
      </c>
      <c r="AT193" s="198" t="s">
        <v>325</v>
      </c>
      <c r="AU193" s="198" t="s">
        <v>87</v>
      </c>
      <c r="AY193" s="18" t="s">
        <v>160</v>
      </c>
      <c r="BE193" s="199">
        <f>IF(N193="základní",J193,0)</f>
        <v>0</v>
      </c>
      <c r="BF193" s="199">
        <f>IF(N193="snížená",J193,0)</f>
        <v>0</v>
      </c>
      <c r="BG193" s="199">
        <f>IF(N193="zákl. přenesená",J193,0)</f>
        <v>0</v>
      </c>
      <c r="BH193" s="199">
        <f>IF(N193="sníž. přenesená",J193,0)</f>
        <v>0</v>
      </c>
      <c r="BI193" s="199">
        <f>IF(N193="nulová",J193,0)</f>
        <v>0</v>
      </c>
      <c r="BJ193" s="18" t="s">
        <v>85</v>
      </c>
      <c r="BK193" s="199">
        <f>ROUND(I193*H193,2)</f>
        <v>0</v>
      </c>
      <c r="BL193" s="18" t="s">
        <v>237</v>
      </c>
      <c r="BM193" s="198" t="s">
        <v>1360</v>
      </c>
    </row>
    <row r="194" spans="2:51" s="13" customFormat="1" ht="11.25">
      <c r="B194" s="202"/>
      <c r="C194" s="203"/>
      <c r="D194" s="204" t="s">
        <v>181</v>
      </c>
      <c r="E194" s="203"/>
      <c r="F194" s="206" t="s">
        <v>1361</v>
      </c>
      <c r="G194" s="203"/>
      <c r="H194" s="207">
        <v>310.5</v>
      </c>
      <c r="I194" s="208"/>
      <c r="J194" s="203"/>
      <c r="K194" s="203"/>
      <c r="L194" s="209"/>
      <c r="M194" s="210"/>
      <c r="N194" s="211"/>
      <c r="O194" s="211"/>
      <c r="P194" s="211"/>
      <c r="Q194" s="211"/>
      <c r="R194" s="211"/>
      <c r="S194" s="211"/>
      <c r="T194" s="212"/>
      <c r="AT194" s="213" t="s">
        <v>181</v>
      </c>
      <c r="AU194" s="213" t="s">
        <v>87</v>
      </c>
      <c r="AV194" s="13" t="s">
        <v>87</v>
      </c>
      <c r="AW194" s="13" t="s">
        <v>4</v>
      </c>
      <c r="AX194" s="13" t="s">
        <v>85</v>
      </c>
      <c r="AY194" s="213" t="s">
        <v>160</v>
      </c>
    </row>
    <row r="195" spans="1:65" s="2" customFormat="1" ht="21.75" customHeight="1">
      <c r="A195" s="35"/>
      <c r="B195" s="36"/>
      <c r="C195" s="186" t="s">
        <v>370</v>
      </c>
      <c r="D195" s="186" t="s">
        <v>161</v>
      </c>
      <c r="E195" s="187" t="s">
        <v>1362</v>
      </c>
      <c r="F195" s="188" t="s">
        <v>1363</v>
      </c>
      <c r="G195" s="189" t="s">
        <v>210</v>
      </c>
      <c r="H195" s="190">
        <v>350</v>
      </c>
      <c r="I195" s="191"/>
      <c r="J195" s="192">
        <f>ROUND(I195*H195,2)</f>
        <v>0</v>
      </c>
      <c r="K195" s="193"/>
      <c r="L195" s="40"/>
      <c r="M195" s="194" t="s">
        <v>1</v>
      </c>
      <c r="N195" s="195" t="s">
        <v>42</v>
      </c>
      <c r="O195" s="72"/>
      <c r="P195" s="196">
        <f>O195*H195</f>
        <v>0</v>
      </c>
      <c r="Q195" s="196">
        <v>0</v>
      </c>
      <c r="R195" s="196">
        <f>Q195*H195</f>
        <v>0</v>
      </c>
      <c r="S195" s="196">
        <v>0</v>
      </c>
      <c r="T195" s="197">
        <f>S195*H195</f>
        <v>0</v>
      </c>
      <c r="U195" s="35"/>
      <c r="V195" s="35"/>
      <c r="W195" s="35"/>
      <c r="X195" s="35"/>
      <c r="Y195" s="35"/>
      <c r="Z195" s="35"/>
      <c r="AA195" s="35"/>
      <c r="AB195" s="35"/>
      <c r="AC195" s="35"/>
      <c r="AD195" s="35"/>
      <c r="AE195" s="35"/>
      <c r="AR195" s="198" t="s">
        <v>237</v>
      </c>
      <c r="AT195" s="198" t="s">
        <v>161</v>
      </c>
      <c r="AU195" s="198" t="s">
        <v>87</v>
      </c>
      <c r="AY195" s="18" t="s">
        <v>160</v>
      </c>
      <c r="BE195" s="199">
        <f>IF(N195="základní",J195,0)</f>
        <v>0</v>
      </c>
      <c r="BF195" s="199">
        <f>IF(N195="snížená",J195,0)</f>
        <v>0</v>
      </c>
      <c r="BG195" s="199">
        <f>IF(N195="zákl. přenesená",J195,0)</f>
        <v>0</v>
      </c>
      <c r="BH195" s="199">
        <f>IF(N195="sníž. přenesená",J195,0)</f>
        <v>0</v>
      </c>
      <c r="BI195" s="199">
        <f>IF(N195="nulová",J195,0)</f>
        <v>0</v>
      </c>
      <c r="BJ195" s="18" t="s">
        <v>85</v>
      </c>
      <c r="BK195" s="199">
        <f>ROUND(I195*H195,2)</f>
        <v>0</v>
      </c>
      <c r="BL195" s="18" t="s">
        <v>237</v>
      </c>
      <c r="BM195" s="198" t="s">
        <v>1364</v>
      </c>
    </row>
    <row r="196" spans="1:65" s="2" customFormat="1" ht="16.5" customHeight="1">
      <c r="A196" s="35"/>
      <c r="B196" s="36"/>
      <c r="C196" s="234" t="s">
        <v>375</v>
      </c>
      <c r="D196" s="234" t="s">
        <v>325</v>
      </c>
      <c r="E196" s="235" t="s">
        <v>1365</v>
      </c>
      <c r="F196" s="236" t="s">
        <v>1366</v>
      </c>
      <c r="G196" s="237" t="s">
        <v>210</v>
      </c>
      <c r="H196" s="238">
        <v>402.5</v>
      </c>
      <c r="I196" s="239"/>
      <c r="J196" s="240">
        <f>ROUND(I196*H196,2)</f>
        <v>0</v>
      </c>
      <c r="K196" s="241"/>
      <c r="L196" s="242"/>
      <c r="M196" s="243" t="s">
        <v>1</v>
      </c>
      <c r="N196" s="244" t="s">
        <v>42</v>
      </c>
      <c r="O196" s="72"/>
      <c r="P196" s="196">
        <f>O196*H196</f>
        <v>0</v>
      </c>
      <c r="Q196" s="196">
        <v>0.00053</v>
      </c>
      <c r="R196" s="196">
        <f>Q196*H196</f>
        <v>0.213325</v>
      </c>
      <c r="S196" s="196">
        <v>0</v>
      </c>
      <c r="T196" s="197">
        <f>S196*H196</f>
        <v>0</v>
      </c>
      <c r="U196" s="35"/>
      <c r="V196" s="35"/>
      <c r="W196" s="35"/>
      <c r="X196" s="35"/>
      <c r="Y196" s="35"/>
      <c r="Z196" s="35"/>
      <c r="AA196" s="35"/>
      <c r="AB196" s="35"/>
      <c r="AC196" s="35"/>
      <c r="AD196" s="35"/>
      <c r="AE196" s="35"/>
      <c r="AR196" s="198" t="s">
        <v>333</v>
      </c>
      <c r="AT196" s="198" t="s">
        <v>325</v>
      </c>
      <c r="AU196" s="198" t="s">
        <v>87</v>
      </c>
      <c r="AY196" s="18" t="s">
        <v>160</v>
      </c>
      <c r="BE196" s="199">
        <f>IF(N196="základní",J196,0)</f>
        <v>0</v>
      </c>
      <c r="BF196" s="199">
        <f>IF(N196="snížená",J196,0)</f>
        <v>0</v>
      </c>
      <c r="BG196" s="199">
        <f>IF(N196="zákl. přenesená",J196,0)</f>
        <v>0</v>
      </c>
      <c r="BH196" s="199">
        <f>IF(N196="sníž. přenesená",J196,0)</f>
        <v>0</v>
      </c>
      <c r="BI196" s="199">
        <f>IF(N196="nulová",J196,0)</f>
        <v>0</v>
      </c>
      <c r="BJ196" s="18" t="s">
        <v>85</v>
      </c>
      <c r="BK196" s="199">
        <f>ROUND(I196*H196,2)</f>
        <v>0</v>
      </c>
      <c r="BL196" s="18" t="s">
        <v>237</v>
      </c>
      <c r="BM196" s="198" t="s">
        <v>1367</v>
      </c>
    </row>
    <row r="197" spans="2:51" s="13" customFormat="1" ht="11.25">
      <c r="B197" s="202"/>
      <c r="C197" s="203"/>
      <c r="D197" s="204" t="s">
        <v>181</v>
      </c>
      <c r="E197" s="203"/>
      <c r="F197" s="206" t="s">
        <v>1368</v>
      </c>
      <c r="G197" s="203"/>
      <c r="H197" s="207">
        <v>402.5</v>
      </c>
      <c r="I197" s="208"/>
      <c r="J197" s="203"/>
      <c r="K197" s="203"/>
      <c r="L197" s="209"/>
      <c r="M197" s="210"/>
      <c r="N197" s="211"/>
      <c r="O197" s="211"/>
      <c r="P197" s="211"/>
      <c r="Q197" s="211"/>
      <c r="R197" s="211"/>
      <c r="S197" s="211"/>
      <c r="T197" s="212"/>
      <c r="AT197" s="213" t="s">
        <v>181</v>
      </c>
      <c r="AU197" s="213" t="s">
        <v>87</v>
      </c>
      <c r="AV197" s="13" t="s">
        <v>87</v>
      </c>
      <c r="AW197" s="13" t="s">
        <v>4</v>
      </c>
      <c r="AX197" s="13" t="s">
        <v>85</v>
      </c>
      <c r="AY197" s="213" t="s">
        <v>160</v>
      </c>
    </row>
    <row r="198" spans="1:65" s="2" customFormat="1" ht="21.75" customHeight="1">
      <c r="A198" s="35"/>
      <c r="B198" s="36"/>
      <c r="C198" s="186" t="s">
        <v>379</v>
      </c>
      <c r="D198" s="186" t="s">
        <v>161</v>
      </c>
      <c r="E198" s="187" t="s">
        <v>1369</v>
      </c>
      <c r="F198" s="188" t="s">
        <v>1370</v>
      </c>
      <c r="G198" s="189" t="s">
        <v>164</v>
      </c>
      <c r="H198" s="190">
        <v>10</v>
      </c>
      <c r="I198" s="191"/>
      <c r="J198" s="192">
        <f>ROUND(I198*H198,2)</f>
        <v>0</v>
      </c>
      <c r="K198" s="193"/>
      <c r="L198" s="40"/>
      <c r="M198" s="194" t="s">
        <v>1</v>
      </c>
      <c r="N198" s="195" t="s">
        <v>42</v>
      </c>
      <c r="O198" s="72"/>
      <c r="P198" s="196">
        <f>O198*H198</f>
        <v>0</v>
      </c>
      <c r="Q198" s="196">
        <v>0</v>
      </c>
      <c r="R198" s="196">
        <f>Q198*H198</f>
        <v>0</v>
      </c>
      <c r="S198" s="196">
        <v>0</v>
      </c>
      <c r="T198" s="197">
        <f>S198*H198</f>
        <v>0</v>
      </c>
      <c r="U198" s="35"/>
      <c r="V198" s="35"/>
      <c r="W198" s="35"/>
      <c r="X198" s="35"/>
      <c r="Y198" s="35"/>
      <c r="Z198" s="35"/>
      <c r="AA198" s="35"/>
      <c r="AB198" s="35"/>
      <c r="AC198" s="35"/>
      <c r="AD198" s="35"/>
      <c r="AE198" s="35"/>
      <c r="AR198" s="198" t="s">
        <v>237</v>
      </c>
      <c r="AT198" s="198" t="s">
        <v>161</v>
      </c>
      <c r="AU198" s="198" t="s">
        <v>87</v>
      </c>
      <c r="AY198" s="18" t="s">
        <v>160</v>
      </c>
      <c r="BE198" s="199">
        <f>IF(N198="základní",J198,0)</f>
        <v>0</v>
      </c>
      <c r="BF198" s="199">
        <f>IF(N198="snížená",J198,0)</f>
        <v>0</v>
      </c>
      <c r="BG198" s="199">
        <f>IF(N198="zákl. přenesená",J198,0)</f>
        <v>0</v>
      </c>
      <c r="BH198" s="199">
        <f>IF(N198="sníž. přenesená",J198,0)</f>
        <v>0</v>
      </c>
      <c r="BI198" s="199">
        <f>IF(N198="nulová",J198,0)</f>
        <v>0</v>
      </c>
      <c r="BJ198" s="18" t="s">
        <v>85</v>
      </c>
      <c r="BK198" s="199">
        <f>ROUND(I198*H198,2)</f>
        <v>0</v>
      </c>
      <c r="BL198" s="18" t="s">
        <v>237</v>
      </c>
      <c r="BM198" s="198" t="s">
        <v>1371</v>
      </c>
    </row>
    <row r="199" spans="1:65" s="2" customFormat="1" ht="22.5" customHeight="1">
      <c r="A199" s="35"/>
      <c r="B199" s="36"/>
      <c r="C199" s="234" t="s">
        <v>333</v>
      </c>
      <c r="D199" s="234" t="s">
        <v>325</v>
      </c>
      <c r="E199" s="235" t="s">
        <v>1372</v>
      </c>
      <c r="F199" s="236" t="s">
        <v>1373</v>
      </c>
      <c r="G199" s="237" t="s">
        <v>164</v>
      </c>
      <c r="H199" s="238">
        <v>10</v>
      </c>
      <c r="I199" s="239"/>
      <c r="J199" s="240">
        <f>ROUND(I199*H199,2)</f>
        <v>0</v>
      </c>
      <c r="K199" s="241"/>
      <c r="L199" s="242"/>
      <c r="M199" s="243" t="s">
        <v>1</v>
      </c>
      <c r="N199" s="244" t="s">
        <v>42</v>
      </c>
      <c r="O199" s="72"/>
      <c r="P199" s="196">
        <f>O199*H199</f>
        <v>0</v>
      </c>
      <c r="Q199" s="196">
        <v>0</v>
      </c>
      <c r="R199" s="196">
        <f>Q199*H199</f>
        <v>0</v>
      </c>
      <c r="S199" s="196">
        <v>0</v>
      </c>
      <c r="T199" s="197">
        <f>S199*H199</f>
        <v>0</v>
      </c>
      <c r="U199" s="35"/>
      <c r="V199" s="35"/>
      <c r="W199" s="35"/>
      <c r="X199" s="35"/>
      <c r="Y199" s="35"/>
      <c r="Z199" s="35"/>
      <c r="AA199" s="35"/>
      <c r="AB199" s="35"/>
      <c r="AC199" s="35"/>
      <c r="AD199" s="35"/>
      <c r="AE199" s="35"/>
      <c r="AR199" s="198" t="s">
        <v>333</v>
      </c>
      <c r="AT199" s="198" t="s">
        <v>325</v>
      </c>
      <c r="AU199" s="198" t="s">
        <v>87</v>
      </c>
      <c r="AY199" s="18" t="s">
        <v>160</v>
      </c>
      <c r="BE199" s="199">
        <f>IF(N199="základní",J199,0)</f>
        <v>0</v>
      </c>
      <c r="BF199" s="199">
        <f>IF(N199="snížená",J199,0)</f>
        <v>0</v>
      </c>
      <c r="BG199" s="199">
        <f>IF(N199="zákl. přenesená",J199,0)</f>
        <v>0</v>
      </c>
      <c r="BH199" s="199">
        <f>IF(N199="sníž. přenesená",J199,0)</f>
        <v>0</v>
      </c>
      <c r="BI199" s="199">
        <f>IF(N199="nulová",J199,0)</f>
        <v>0</v>
      </c>
      <c r="BJ199" s="18" t="s">
        <v>85</v>
      </c>
      <c r="BK199" s="199">
        <f>ROUND(I199*H199,2)</f>
        <v>0</v>
      </c>
      <c r="BL199" s="18" t="s">
        <v>237</v>
      </c>
      <c r="BM199" s="198" t="s">
        <v>1374</v>
      </c>
    </row>
    <row r="200" spans="1:65" s="2" customFormat="1" ht="21.75" customHeight="1">
      <c r="A200" s="35"/>
      <c r="B200" s="36"/>
      <c r="C200" s="186" t="s">
        <v>387</v>
      </c>
      <c r="D200" s="186" t="s">
        <v>161</v>
      </c>
      <c r="E200" s="187" t="s">
        <v>1375</v>
      </c>
      <c r="F200" s="188" t="s">
        <v>1376</v>
      </c>
      <c r="G200" s="189" t="s">
        <v>164</v>
      </c>
      <c r="H200" s="190">
        <v>1</v>
      </c>
      <c r="I200" s="191"/>
      <c r="J200" s="192">
        <f>ROUND(I200*H200,2)</f>
        <v>0</v>
      </c>
      <c r="K200" s="193"/>
      <c r="L200" s="40"/>
      <c r="M200" s="194" t="s">
        <v>1</v>
      </c>
      <c r="N200" s="195" t="s">
        <v>42</v>
      </c>
      <c r="O200" s="72"/>
      <c r="P200" s="196">
        <f>O200*H200</f>
        <v>0</v>
      </c>
      <c r="Q200" s="196">
        <v>0</v>
      </c>
      <c r="R200" s="196">
        <f>Q200*H200</f>
        <v>0</v>
      </c>
      <c r="S200" s="196">
        <v>0</v>
      </c>
      <c r="T200" s="197">
        <f>S200*H200</f>
        <v>0</v>
      </c>
      <c r="U200" s="35"/>
      <c r="V200" s="35"/>
      <c r="W200" s="35"/>
      <c r="X200" s="35"/>
      <c r="Y200" s="35"/>
      <c r="Z200" s="35"/>
      <c r="AA200" s="35"/>
      <c r="AB200" s="35"/>
      <c r="AC200" s="35"/>
      <c r="AD200" s="35"/>
      <c r="AE200" s="35"/>
      <c r="AR200" s="198" t="s">
        <v>237</v>
      </c>
      <c r="AT200" s="198" t="s">
        <v>161</v>
      </c>
      <c r="AU200" s="198" t="s">
        <v>87</v>
      </c>
      <c r="AY200" s="18" t="s">
        <v>160</v>
      </c>
      <c r="BE200" s="199">
        <f>IF(N200="základní",J200,0)</f>
        <v>0</v>
      </c>
      <c r="BF200" s="199">
        <f>IF(N200="snížená",J200,0)</f>
        <v>0</v>
      </c>
      <c r="BG200" s="199">
        <f>IF(N200="zákl. přenesená",J200,0)</f>
        <v>0</v>
      </c>
      <c r="BH200" s="199">
        <f>IF(N200="sníž. přenesená",J200,0)</f>
        <v>0</v>
      </c>
      <c r="BI200" s="199">
        <f>IF(N200="nulová",J200,0)</f>
        <v>0</v>
      </c>
      <c r="BJ200" s="18" t="s">
        <v>85</v>
      </c>
      <c r="BK200" s="199">
        <f>ROUND(I200*H200,2)</f>
        <v>0</v>
      </c>
      <c r="BL200" s="18" t="s">
        <v>237</v>
      </c>
      <c r="BM200" s="198" t="s">
        <v>1377</v>
      </c>
    </row>
    <row r="201" spans="1:65" s="2" customFormat="1" ht="33" customHeight="1">
      <c r="A201" s="35"/>
      <c r="B201" s="36"/>
      <c r="C201" s="186" t="s">
        <v>393</v>
      </c>
      <c r="D201" s="186" t="s">
        <v>161</v>
      </c>
      <c r="E201" s="187" t="s">
        <v>1378</v>
      </c>
      <c r="F201" s="188" t="s">
        <v>1379</v>
      </c>
      <c r="G201" s="189" t="s">
        <v>164</v>
      </c>
      <c r="H201" s="190">
        <v>2</v>
      </c>
      <c r="I201" s="191"/>
      <c r="J201" s="192">
        <f>ROUND(I201*H201,2)</f>
        <v>0</v>
      </c>
      <c r="K201" s="193"/>
      <c r="L201" s="40"/>
      <c r="M201" s="194" t="s">
        <v>1</v>
      </c>
      <c r="N201" s="195" t="s">
        <v>42</v>
      </c>
      <c r="O201" s="72"/>
      <c r="P201" s="196">
        <f>O201*H201</f>
        <v>0</v>
      </c>
      <c r="Q201" s="196">
        <v>0</v>
      </c>
      <c r="R201" s="196">
        <f>Q201*H201</f>
        <v>0</v>
      </c>
      <c r="S201" s="196">
        <v>0</v>
      </c>
      <c r="T201" s="197">
        <f>S201*H201</f>
        <v>0</v>
      </c>
      <c r="U201" s="35"/>
      <c r="V201" s="35"/>
      <c r="W201" s="35"/>
      <c r="X201" s="35"/>
      <c r="Y201" s="35"/>
      <c r="Z201" s="35"/>
      <c r="AA201" s="35"/>
      <c r="AB201" s="35"/>
      <c r="AC201" s="35"/>
      <c r="AD201" s="35"/>
      <c r="AE201" s="35"/>
      <c r="AR201" s="198" t="s">
        <v>237</v>
      </c>
      <c r="AT201" s="198" t="s">
        <v>161</v>
      </c>
      <c r="AU201" s="198" t="s">
        <v>87</v>
      </c>
      <c r="AY201" s="18" t="s">
        <v>160</v>
      </c>
      <c r="BE201" s="199">
        <f>IF(N201="základní",J201,0)</f>
        <v>0</v>
      </c>
      <c r="BF201" s="199">
        <f>IF(N201="snížená",J201,0)</f>
        <v>0</v>
      </c>
      <c r="BG201" s="199">
        <f>IF(N201="zákl. přenesená",J201,0)</f>
        <v>0</v>
      </c>
      <c r="BH201" s="199">
        <f>IF(N201="sníž. přenesená",J201,0)</f>
        <v>0</v>
      </c>
      <c r="BI201" s="199">
        <f>IF(N201="nulová",J201,0)</f>
        <v>0</v>
      </c>
      <c r="BJ201" s="18" t="s">
        <v>85</v>
      </c>
      <c r="BK201" s="199">
        <f>ROUND(I201*H201,2)</f>
        <v>0</v>
      </c>
      <c r="BL201" s="18" t="s">
        <v>237</v>
      </c>
      <c r="BM201" s="198" t="s">
        <v>1380</v>
      </c>
    </row>
    <row r="202" spans="1:65" s="2" customFormat="1" ht="16.5" customHeight="1">
      <c r="A202" s="35"/>
      <c r="B202" s="36"/>
      <c r="C202" s="186" t="s">
        <v>397</v>
      </c>
      <c r="D202" s="186" t="s">
        <v>161</v>
      </c>
      <c r="E202" s="187" t="s">
        <v>1381</v>
      </c>
      <c r="F202" s="188" t="s">
        <v>1382</v>
      </c>
      <c r="G202" s="189" t="s">
        <v>1383</v>
      </c>
      <c r="H202" s="190">
        <v>1</v>
      </c>
      <c r="I202" s="191"/>
      <c r="J202" s="192">
        <f>ROUND(I202*H202,2)</f>
        <v>0</v>
      </c>
      <c r="K202" s="193"/>
      <c r="L202" s="40"/>
      <c r="M202" s="194" t="s">
        <v>1</v>
      </c>
      <c r="N202" s="195" t="s">
        <v>42</v>
      </c>
      <c r="O202" s="72"/>
      <c r="P202" s="196">
        <f>O202*H202</f>
        <v>0</v>
      </c>
      <c r="Q202" s="196">
        <v>0</v>
      </c>
      <c r="R202" s="196">
        <f>Q202*H202</f>
        <v>0</v>
      </c>
      <c r="S202" s="196">
        <v>0</v>
      </c>
      <c r="T202" s="197">
        <f>S202*H202</f>
        <v>0</v>
      </c>
      <c r="U202" s="35"/>
      <c r="V202" s="35"/>
      <c r="W202" s="35"/>
      <c r="X202" s="35"/>
      <c r="Y202" s="35"/>
      <c r="Z202" s="35"/>
      <c r="AA202" s="35"/>
      <c r="AB202" s="35"/>
      <c r="AC202" s="35"/>
      <c r="AD202" s="35"/>
      <c r="AE202" s="35"/>
      <c r="AR202" s="198" t="s">
        <v>237</v>
      </c>
      <c r="AT202" s="198" t="s">
        <v>161</v>
      </c>
      <c r="AU202" s="198" t="s">
        <v>87</v>
      </c>
      <c r="AY202" s="18" t="s">
        <v>160</v>
      </c>
      <c r="BE202" s="199">
        <f>IF(N202="základní",J202,0)</f>
        <v>0</v>
      </c>
      <c r="BF202" s="199">
        <f>IF(N202="snížená",J202,0)</f>
        <v>0</v>
      </c>
      <c r="BG202" s="199">
        <f>IF(N202="zákl. přenesená",J202,0)</f>
        <v>0</v>
      </c>
      <c r="BH202" s="199">
        <f>IF(N202="sníž. přenesená",J202,0)</f>
        <v>0</v>
      </c>
      <c r="BI202" s="199">
        <f>IF(N202="nulová",J202,0)</f>
        <v>0</v>
      </c>
      <c r="BJ202" s="18" t="s">
        <v>85</v>
      </c>
      <c r="BK202" s="199">
        <f>ROUND(I202*H202,2)</f>
        <v>0</v>
      </c>
      <c r="BL202" s="18" t="s">
        <v>237</v>
      </c>
      <c r="BM202" s="198" t="s">
        <v>1384</v>
      </c>
    </row>
    <row r="203" spans="2:63" s="12" customFormat="1" ht="22.9" customHeight="1">
      <c r="B203" s="172"/>
      <c r="C203" s="173"/>
      <c r="D203" s="174" t="s">
        <v>76</v>
      </c>
      <c r="E203" s="200" t="s">
        <v>1385</v>
      </c>
      <c r="F203" s="200" t="s">
        <v>1386</v>
      </c>
      <c r="G203" s="173"/>
      <c r="H203" s="173"/>
      <c r="I203" s="176"/>
      <c r="J203" s="201">
        <f>BK203</f>
        <v>0</v>
      </c>
      <c r="K203" s="173"/>
      <c r="L203" s="178"/>
      <c r="M203" s="179"/>
      <c r="N203" s="180"/>
      <c r="O203" s="180"/>
      <c r="P203" s="181">
        <f>SUM(P204:P210)</f>
        <v>0</v>
      </c>
      <c r="Q203" s="180"/>
      <c r="R203" s="181">
        <f>SUM(R204:R210)</f>
        <v>0.0972</v>
      </c>
      <c r="S203" s="180"/>
      <c r="T203" s="182">
        <f>SUM(T204:T210)</f>
        <v>0</v>
      </c>
      <c r="AR203" s="183" t="s">
        <v>87</v>
      </c>
      <c r="AT203" s="184" t="s">
        <v>76</v>
      </c>
      <c r="AU203" s="184" t="s">
        <v>85</v>
      </c>
      <c r="AY203" s="183" t="s">
        <v>160</v>
      </c>
      <c r="BK203" s="185">
        <f>SUM(BK204:BK210)</f>
        <v>0</v>
      </c>
    </row>
    <row r="204" spans="1:65" s="2" customFormat="1" ht="21.75" customHeight="1">
      <c r="A204" s="35"/>
      <c r="B204" s="36"/>
      <c r="C204" s="186" t="s">
        <v>401</v>
      </c>
      <c r="D204" s="186" t="s">
        <v>161</v>
      </c>
      <c r="E204" s="187" t="s">
        <v>1387</v>
      </c>
      <c r="F204" s="188" t="s">
        <v>1388</v>
      </c>
      <c r="G204" s="189" t="s">
        <v>164</v>
      </c>
      <c r="H204" s="190">
        <v>10</v>
      </c>
      <c r="I204" s="191"/>
      <c r="J204" s="192">
        <f>ROUND(I204*H204,2)</f>
        <v>0</v>
      </c>
      <c r="K204" s="193"/>
      <c r="L204" s="40"/>
      <c r="M204" s="194" t="s">
        <v>1</v>
      </c>
      <c r="N204" s="195" t="s">
        <v>42</v>
      </c>
      <c r="O204" s="72"/>
      <c r="P204" s="196">
        <f>O204*H204</f>
        <v>0</v>
      </c>
      <c r="Q204" s="196">
        <v>0</v>
      </c>
      <c r="R204" s="196">
        <f>Q204*H204</f>
        <v>0</v>
      </c>
      <c r="S204" s="196">
        <v>0</v>
      </c>
      <c r="T204" s="197">
        <f>S204*H204</f>
        <v>0</v>
      </c>
      <c r="U204" s="35"/>
      <c r="V204" s="35"/>
      <c r="W204" s="35"/>
      <c r="X204" s="35"/>
      <c r="Y204" s="35"/>
      <c r="Z204" s="35"/>
      <c r="AA204" s="35"/>
      <c r="AB204" s="35"/>
      <c r="AC204" s="35"/>
      <c r="AD204" s="35"/>
      <c r="AE204" s="35"/>
      <c r="AR204" s="198" t="s">
        <v>237</v>
      </c>
      <c r="AT204" s="198" t="s">
        <v>161</v>
      </c>
      <c r="AU204" s="198" t="s">
        <v>87</v>
      </c>
      <c r="AY204" s="18" t="s">
        <v>160</v>
      </c>
      <c r="BE204" s="199">
        <f>IF(N204="základní",J204,0)</f>
        <v>0</v>
      </c>
      <c r="BF204" s="199">
        <f>IF(N204="snížená",J204,0)</f>
        <v>0</v>
      </c>
      <c r="BG204" s="199">
        <f>IF(N204="zákl. přenesená",J204,0)</f>
        <v>0</v>
      </c>
      <c r="BH204" s="199">
        <f>IF(N204="sníž. přenesená",J204,0)</f>
        <v>0</v>
      </c>
      <c r="BI204" s="199">
        <f>IF(N204="nulová",J204,0)</f>
        <v>0</v>
      </c>
      <c r="BJ204" s="18" t="s">
        <v>85</v>
      </c>
      <c r="BK204" s="199">
        <f>ROUND(I204*H204,2)</f>
        <v>0</v>
      </c>
      <c r="BL204" s="18" t="s">
        <v>237</v>
      </c>
      <c r="BM204" s="198" t="s">
        <v>1389</v>
      </c>
    </row>
    <row r="205" spans="1:65" s="2" customFormat="1" ht="16.5" customHeight="1">
      <c r="A205" s="35"/>
      <c r="B205" s="36"/>
      <c r="C205" s="234" t="s">
        <v>405</v>
      </c>
      <c r="D205" s="234" t="s">
        <v>325</v>
      </c>
      <c r="E205" s="235" t="s">
        <v>1390</v>
      </c>
      <c r="F205" s="236" t="s">
        <v>1391</v>
      </c>
      <c r="G205" s="237" t="s">
        <v>1392</v>
      </c>
      <c r="H205" s="238">
        <v>10</v>
      </c>
      <c r="I205" s="239"/>
      <c r="J205" s="240">
        <f>ROUND(I205*H205,2)</f>
        <v>0</v>
      </c>
      <c r="K205" s="241"/>
      <c r="L205" s="242"/>
      <c r="M205" s="243" t="s">
        <v>1</v>
      </c>
      <c r="N205" s="244" t="s">
        <v>42</v>
      </c>
      <c r="O205" s="72"/>
      <c r="P205" s="196">
        <f>O205*H205</f>
        <v>0</v>
      </c>
      <c r="Q205" s="196">
        <v>0</v>
      </c>
      <c r="R205" s="196">
        <f>Q205*H205</f>
        <v>0</v>
      </c>
      <c r="S205" s="196">
        <v>0</v>
      </c>
      <c r="T205" s="197">
        <f>S205*H205</f>
        <v>0</v>
      </c>
      <c r="U205" s="35"/>
      <c r="V205" s="35"/>
      <c r="W205" s="35"/>
      <c r="X205" s="35"/>
      <c r="Y205" s="35"/>
      <c r="Z205" s="35"/>
      <c r="AA205" s="35"/>
      <c r="AB205" s="35"/>
      <c r="AC205" s="35"/>
      <c r="AD205" s="35"/>
      <c r="AE205" s="35"/>
      <c r="AR205" s="198" t="s">
        <v>333</v>
      </c>
      <c r="AT205" s="198" t="s">
        <v>325</v>
      </c>
      <c r="AU205" s="198" t="s">
        <v>87</v>
      </c>
      <c r="AY205" s="18" t="s">
        <v>160</v>
      </c>
      <c r="BE205" s="199">
        <f>IF(N205="základní",J205,0)</f>
        <v>0</v>
      </c>
      <c r="BF205" s="199">
        <f>IF(N205="snížená",J205,0)</f>
        <v>0</v>
      </c>
      <c r="BG205" s="199">
        <f>IF(N205="zákl. přenesená",J205,0)</f>
        <v>0</v>
      </c>
      <c r="BH205" s="199">
        <f>IF(N205="sníž. přenesená",J205,0)</f>
        <v>0</v>
      </c>
      <c r="BI205" s="199">
        <f>IF(N205="nulová",J205,0)</f>
        <v>0</v>
      </c>
      <c r="BJ205" s="18" t="s">
        <v>85</v>
      </c>
      <c r="BK205" s="199">
        <f>ROUND(I205*H205,2)</f>
        <v>0</v>
      </c>
      <c r="BL205" s="18" t="s">
        <v>237</v>
      </c>
      <c r="BM205" s="198" t="s">
        <v>1393</v>
      </c>
    </row>
    <row r="206" spans="1:65" s="2" customFormat="1" ht="16.5" customHeight="1">
      <c r="A206" s="35"/>
      <c r="B206" s="36"/>
      <c r="C206" s="186" t="s">
        <v>350</v>
      </c>
      <c r="D206" s="186" t="s">
        <v>161</v>
      </c>
      <c r="E206" s="187" t="s">
        <v>1394</v>
      </c>
      <c r="F206" s="188" t="s">
        <v>1395</v>
      </c>
      <c r="G206" s="189" t="s">
        <v>452</v>
      </c>
      <c r="H206" s="190">
        <v>12</v>
      </c>
      <c r="I206" s="191"/>
      <c r="J206" s="192">
        <f>ROUND(I206*H206,2)</f>
        <v>0</v>
      </c>
      <c r="K206" s="193"/>
      <c r="L206" s="40"/>
      <c r="M206" s="194" t="s">
        <v>1</v>
      </c>
      <c r="N206" s="195" t="s">
        <v>42</v>
      </c>
      <c r="O206" s="72"/>
      <c r="P206" s="196">
        <f>O206*H206</f>
        <v>0</v>
      </c>
      <c r="Q206" s="196">
        <v>0</v>
      </c>
      <c r="R206" s="196">
        <f>Q206*H206</f>
        <v>0</v>
      </c>
      <c r="S206" s="196">
        <v>0</v>
      </c>
      <c r="T206" s="197">
        <f>S206*H206</f>
        <v>0</v>
      </c>
      <c r="U206" s="35"/>
      <c r="V206" s="35"/>
      <c r="W206" s="35"/>
      <c r="X206" s="35"/>
      <c r="Y206" s="35"/>
      <c r="Z206" s="35"/>
      <c r="AA206" s="35"/>
      <c r="AB206" s="35"/>
      <c r="AC206" s="35"/>
      <c r="AD206" s="35"/>
      <c r="AE206" s="35"/>
      <c r="AR206" s="198" t="s">
        <v>237</v>
      </c>
      <c r="AT206" s="198" t="s">
        <v>161</v>
      </c>
      <c r="AU206" s="198" t="s">
        <v>87</v>
      </c>
      <c r="AY206" s="18" t="s">
        <v>160</v>
      </c>
      <c r="BE206" s="199">
        <f>IF(N206="základní",J206,0)</f>
        <v>0</v>
      </c>
      <c r="BF206" s="199">
        <f>IF(N206="snížená",J206,0)</f>
        <v>0</v>
      </c>
      <c r="BG206" s="199">
        <f>IF(N206="zákl. přenesená",J206,0)</f>
        <v>0</v>
      </c>
      <c r="BH206" s="199">
        <f>IF(N206="sníž. přenesená",J206,0)</f>
        <v>0</v>
      </c>
      <c r="BI206" s="199">
        <f>IF(N206="nulová",J206,0)</f>
        <v>0</v>
      </c>
      <c r="BJ206" s="18" t="s">
        <v>85</v>
      </c>
      <c r="BK206" s="199">
        <f>ROUND(I206*H206,2)</f>
        <v>0</v>
      </c>
      <c r="BL206" s="18" t="s">
        <v>237</v>
      </c>
      <c r="BM206" s="198" t="s">
        <v>1396</v>
      </c>
    </row>
    <row r="207" spans="1:65" s="2" customFormat="1" ht="16.5" customHeight="1">
      <c r="A207" s="35"/>
      <c r="B207" s="36"/>
      <c r="C207" s="234" t="s">
        <v>412</v>
      </c>
      <c r="D207" s="234" t="s">
        <v>325</v>
      </c>
      <c r="E207" s="235" t="s">
        <v>1397</v>
      </c>
      <c r="F207" s="236" t="s">
        <v>1398</v>
      </c>
      <c r="G207" s="237" t="s">
        <v>164</v>
      </c>
      <c r="H207" s="238">
        <v>12</v>
      </c>
      <c r="I207" s="239"/>
      <c r="J207" s="240">
        <f>ROUND(I207*H207,2)</f>
        <v>0</v>
      </c>
      <c r="K207" s="241"/>
      <c r="L207" s="242"/>
      <c r="M207" s="243" t="s">
        <v>1</v>
      </c>
      <c r="N207" s="244" t="s">
        <v>42</v>
      </c>
      <c r="O207" s="72"/>
      <c r="P207" s="196">
        <f>O207*H207</f>
        <v>0</v>
      </c>
      <c r="Q207" s="196">
        <v>0.0081</v>
      </c>
      <c r="R207" s="196">
        <f>Q207*H207</f>
        <v>0.0972</v>
      </c>
      <c r="S207" s="196">
        <v>0</v>
      </c>
      <c r="T207" s="197">
        <f>S207*H207</f>
        <v>0</v>
      </c>
      <c r="U207" s="35"/>
      <c r="V207" s="35"/>
      <c r="W207" s="35"/>
      <c r="X207" s="35"/>
      <c r="Y207" s="35"/>
      <c r="Z207" s="35"/>
      <c r="AA207" s="35"/>
      <c r="AB207" s="35"/>
      <c r="AC207" s="35"/>
      <c r="AD207" s="35"/>
      <c r="AE207" s="35"/>
      <c r="AR207" s="198" t="s">
        <v>333</v>
      </c>
      <c r="AT207" s="198" t="s">
        <v>325</v>
      </c>
      <c r="AU207" s="198" t="s">
        <v>87</v>
      </c>
      <c r="AY207" s="18" t="s">
        <v>160</v>
      </c>
      <c r="BE207" s="199">
        <f>IF(N207="základní",J207,0)</f>
        <v>0</v>
      </c>
      <c r="BF207" s="199">
        <f>IF(N207="snížená",J207,0)</f>
        <v>0</v>
      </c>
      <c r="BG207" s="199">
        <f>IF(N207="zákl. přenesená",J207,0)</f>
        <v>0</v>
      </c>
      <c r="BH207" s="199">
        <f>IF(N207="sníž. přenesená",J207,0)</f>
        <v>0</v>
      </c>
      <c r="BI207" s="199">
        <f>IF(N207="nulová",J207,0)</f>
        <v>0</v>
      </c>
      <c r="BJ207" s="18" t="s">
        <v>85</v>
      </c>
      <c r="BK207" s="199">
        <f>ROUND(I207*H207,2)</f>
        <v>0</v>
      </c>
      <c r="BL207" s="18" t="s">
        <v>237</v>
      </c>
      <c r="BM207" s="198" t="s">
        <v>1399</v>
      </c>
    </row>
    <row r="208" spans="1:47" s="2" customFormat="1" ht="19.5">
      <c r="A208" s="35"/>
      <c r="B208" s="36"/>
      <c r="C208" s="37"/>
      <c r="D208" s="204" t="s">
        <v>187</v>
      </c>
      <c r="E208" s="37"/>
      <c r="F208" s="214" t="s">
        <v>1400</v>
      </c>
      <c r="G208" s="37"/>
      <c r="H208" s="37"/>
      <c r="I208" s="215"/>
      <c r="J208" s="37"/>
      <c r="K208" s="37"/>
      <c r="L208" s="40"/>
      <c r="M208" s="216"/>
      <c r="N208" s="217"/>
      <c r="O208" s="72"/>
      <c r="P208" s="72"/>
      <c r="Q208" s="72"/>
      <c r="R208" s="72"/>
      <c r="S208" s="72"/>
      <c r="T208" s="73"/>
      <c r="U208" s="35"/>
      <c r="V208" s="35"/>
      <c r="W208" s="35"/>
      <c r="X208" s="35"/>
      <c r="Y208" s="35"/>
      <c r="Z208" s="35"/>
      <c r="AA208" s="35"/>
      <c r="AB208" s="35"/>
      <c r="AC208" s="35"/>
      <c r="AD208" s="35"/>
      <c r="AE208" s="35"/>
      <c r="AT208" s="18" t="s">
        <v>187</v>
      </c>
      <c r="AU208" s="18" t="s">
        <v>87</v>
      </c>
    </row>
    <row r="209" spans="1:65" s="2" customFormat="1" ht="16.5" customHeight="1">
      <c r="A209" s="35"/>
      <c r="B209" s="36"/>
      <c r="C209" s="186" t="s">
        <v>416</v>
      </c>
      <c r="D209" s="186" t="s">
        <v>161</v>
      </c>
      <c r="E209" s="187" t="s">
        <v>1401</v>
      </c>
      <c r="F209" s="188" t="s">
        <v>1402</v>
      </c>
      <c r="G209" s="189" t="s">
        <v>164</v>
      </c>
      <c r="H209" s="190">
        <v>2</v>
      </c>
      <c r="I209" s="191"/>
      <c r="J209" s="192">
        <f>ROUND(I209*H209,2)</f>
        <v>0</v>
      </c>
      <c r="K209" s="193"/>
      <c r="L209" s="40"/>
      <c r="M209" s="194" t="s">
        <v>1</v>
      </c>
      <c r="N209" s="195" t="s">
        <v>42</v>
      </c>
      <c r="O209" s="72"/>
      <c r="P209" s="196">
        <f>O209*H209</f>
        <v>0</v>
      </c>
      <c r="Q209" s="196">
        <v>0</v>
      </c>
      <c r="R209" s="196">
        <f>Q209*H209</f>
        <v>0</v>
      </c>
      <c r="S209" s="196">
        <v>0</v>
      </c>
      <c r="T209" s="197">
        <f>S209*H209</f>
        <v>0</v>
      </c>
      <c r="U209" s="35"/>
      <c r="V209" s="35"/>
      <c r="W209" s="35"/>
      <c r="X209" s="35"/>
      <c r="Y209" s="35"/>
      <c r="Z209" s="35"/>
      <c r="AA209" s="35"/>
      <c r="AB209" s="35"/>
      <c r="AC209" s="35"/>
      <c r="AD209" s="35"/>
      <c r="AE209" s="35"/>
      <c r="AR209" s="198" t="s">
        <v>237</v>
      </c>
      <c r="AT209" s="198" t="s">
        <v>161</v>
      </c>
      <c r="AU209" s="198" t="s">
        <v>87</v>
      </c>
      <c r="AY209" s="18" t="s">
        <v>160</v>
      </c>
      <c r="BE209" s="199">
        <f>IF(N209="základní",J209,0)</f>
        <v>0</v>
      </c>
      <c r="BF209" s="199">
        <f>IF(N209="snížená",J209,0)</f>
        <v>0</v>
      </c>
      <c r="BG209" s="199">
        <f>IF(N209="zákl. přenesená",J209,0)</f>
        <v>0</v>
      </c>
      <c r="BH209" s="199">
        <f>IF(N209="sníž. přenesená",J209,0)</f>
        <v>0</v>
      </c>
      <c r="BI209" s="199">
        <f>IF(N209="nulová",J209,0)</f>
        <v>0</v>
      </c>
      <c r="BJ209" s="18" t="s">
        <v>85</v>
      </c>
      <c r="BK209" s="199">
        <f>ROUND(I209*H209,2)</f>
        <v>0</v>
      </c>
      <c r="BL209" s="18" t="s">
        <v>237</v>
      </c>
      <c r="BM209" s="198" t="s">
        <v>1403</v>
      </c>
    </row>
    <row r="210" spans="1:65" s="2" customFormat="1" ht="16.5" customHeight="1">
      <c r="A210" s="35"/>
      <c r="B210" s="36"/>
      <c r="C210" s="186" t="s">
        <v>421</v>
      </c>
      <c r="D210" s="186" t="s">
        <v>161</v>
      </c>
      <c r="E210" s="187" t="s">
        <v>1404</v>
      </c>
      <c r="F210" s="188" t="s">
        <v>1405</v>
      </c>
      <c r="G210" s="189" t="s">
        <v>452</v>
      </c>
      <c r="H210" s="190">
        <v>1</v>
      </c>
      <c r="I210" s="191"/>
      <c r="J210" s="192">
        <f>ROUND(I210*H210,2)</f>
        <v>0</v>
      </c>
      <c r="K210" s="193"/>
      <c r="L210" s="40"/>
      <c r="M210" s="194" t="s">
        <v>1</v>
      </c>
      <c r="N210" s="195" t="s">
        <v>42</v>
      </c>
      <c r="O210" s="72"/>
      <c r="P210" s="196">
        <f>O210*H210</f>
        <v>0</v>
      </c>
      <c r="Q210" s="196">
        <v>0</v>
      </c>
      <c r="R210" s="196">
        <f>Q210*H210</f>
        <v>0</v>
      </c>
      <c r="S210" s="196">
        <v>0</v>
      </c>
      <c r="T210" s="197">
        <f>S210*H210</f>
        <v>0</v>
      </c>
      <c r="U210" s="35"/>
      <c r="V210" s="35"/>
      <c r="W210" s="35"/>
      <c r="X210" s="35"/>
      <c r="Y210" s="35"/>
      <c r="Z210" s="35"/>
      <c r="AA210" s="35"/>
      <c r="AB210" s="35"/>
      <c r="AC210" s="35"/>
      <c r="AD210" s="35"/>
      <c r="AE210" s="35"/>
      <c r="AR210" s="198" t="s">
        <v>237</v>
      </c>
      <c r="AT210" s="198" t="s">
        <v>161</v>
      </c>
      <c r="AU210" s="198" t="s">
        <v>87</v>
      </c>
      <c r="AY210" s="18" t="s">
        <v>160</v>
      </c>
      <c r="BE210" s="199">
        <f>IF(N210="základní",J210,0)</f>
        <v>0</v>
      </c>
      <c r="BF210" s="199">
        <f>IF(N210="snížená",J210,0)</f>
        <v>0</v>
      </c>
      <c r="BG210" s="199">
        <f>IF(N210="zákl. přenesená",J210,0)</f>
        <v>0</v>
      </c>
      <c r="BH210" s="199">
        <f>IF(N210="sníž. přenesená",J210,0)</f>
        <v>0</v>
      </c>
      <c r="BI210" s="199">
        <f>IF(N210="nulová",J210,0)</f>
        <v>0</v>
      </c>
      <c r="BJ210" s="18" t="s">
        <v>85</v>
      </c>
      <c r="BK210" s="199">
        <f>ROUND(I210*H210,2)</f>
        <v>0</v>
      </c>
      <c r="BL210" s="18" t="s">
        <v>237</v>
      </c>
      <c r="BM210" s="198" t="s">
        <v>1406</v>
      </c>
    </row>
    <row r="211" spans="2:63" s="12" customFormat="1" ht="22.9" customHeight="1">
      <c r="B211" s="172"/>
      <c r="C211" s="173"/>
      <c r="D211" s="174" t="s">
        <v>76</v>
      </c>
      <c r="E211" s="200" t="s">
        <v>1407</v>
      </c>
      <c r="F211" s="200" t="s">
        <v>1408</v>
      </c>
      <c r="G211" s="173"/>
      <c r="H211" s="173"/>
      <c r="I211" s="176"/>
      <c r="J211" s="201">
        <f>BK211</f>
        <v>0</v>
      </c>
      <c r="K211" s="173"/>
      <c r="L211" s="178"/>
      <c r="M211" s="179"/>
      <c r="N211" s="180"/>
      <c r="O211" s="180"/>
      <c r="P211" s="181">
        <f>P212</f>
        <v>0</v>
      </c>
      <c r="Q211" s="180"/>
      <c r="R211" s="181">
        <f>R212</f>
        <v>0</v>
      </c>
      <c r="S211" s="180"/>
      <c r="T211" s="182">
        <f>T212</f>
        <v>0</v>
      </c>
      <c r="AR211" s="183" t="s">
        <v>87</v>
      </c>
      <c r="AT211" s="184" t="s">
        <v>76</v>
      </c>
      <c r="AU211" s="184" t="s">
        <v>85</v>
      </c>
      <c r="AY211" s="183" t="s">
        <v>160</v>
      </c>
      <c r="BK211" s="185">
        <f>BK212</f>
        <v>0</v>
      </c>
    </row>
    <row r="212" spans="1:65" s="2" customFormat="1" ht="22.5" customHeight="1">
      <c r="A212" s="35"/>
      <c r="B212" s="36"/>
      <c r="C212" s="186" t="s">
        <v>425</v>
      </c>
      <c r="D212" s="186" t="s">
        <v>161</v>
      </c>
      <c r="E212" s="187" t="s">
        <v>1409</v>
      </c>
      <c r="F212" s="188" t="s">
        <v>1410</v>
      </c>
      <c r="G212" s="189" t="s">
        <v>452</v>
      </c>
      <c r="H212" s="190">
        <v>1</v>
      </c>
      <c r="I212" s="191"/>
      <c r="J212" s="192">
        <f>ROUND(I212*H212,2)</f>
        <v>0</v>
      </c>
      <c r="K212" s="193"/>
      <c r="L212" s="40"/>
      <c r="M212" s="194" t="s">
        <v>1</v>
      </c>
      <c r="N212" s="195" t="s">
        <v>42</v>
      </c>
      <c r="O212" s="72"/>
      <c r="P212" s="196">
        <f>O212*H212</f>
        <v>0</v>
      </c>
      <c r="Q212" s="196">
        <v>0</v>
      </c>
      <c r="R212" s="196">
        <f>Q212*H212</f>
        <v>0</v>
      </c>
      <c r="S212" s="196">
        <v>0</v>
      </c>
      <c r="T212" s="197">
        <f>S212*H212</f>
        <v>0</v>
      </c>
      <c r="U212" s="35"/>
      <c r="V212" s="35"/>
      <c r="W212" s="35"/>
      <c r="X212" s="35"/>
      <c r="Y212" s="35"/>
      <c r="Z212" s="35"/>
      <c r="AA212" s="35"/>
      <c r="AB212" s="35"/>
      <c r="AC212" s="35"/>
      <c r="AD212" s="35"/>
      <c r="AE212" s="35"/>
      <c r="AR212" s="198" t="s">
        <v>237</v>
      </c>
      <c r="AT212" s="198" t="s">
        <v>161</v>
      </c>
      <c r="AU212" s="198" t="s">
        <v>87</v>
      </c>
      <c r="AY212" s="18" t="s">
        <v>160</v>
      </c>
      <c r="BE212" s="199">
        <f>IF(N212="základní",J212,0)</f>
        <v>0</v>
      </c>
      <c r="BF212" s="199">
        <f>IF(N212="snížená",J212,0)</f>
        <v>0</v>
      </c>
      <c r="BG212" s="199">
        <f>IF(N212="zákl. přenesená",J212,0)</f>
        <v>0</v>
      </c>
      <c r="BH212" s="199">
        <f>IF(N212="sníž. přenesená",J212,0)</f>
        <v>0</v>
      </c>
      <c r="BI212" s="199">
        <f>IF(N212="nulová",J212,0)</f>
        <v>0</v>
      </c>
      <c r="BJ212" s="18" t="s">
        <v>85</v>
      </c>
      <c r="BK212" s="199">
        <f>ROUND(I212*H212,2)</f>
        <v>0</v>
      </c>
      <c r="BL212" s="18" t="s">
        <v>237</v>
      </c>
      <c r="BM212" s="198" t="s">
        <v>1411</v>
      </c>
    </row>
    <row r="213" spans="2:63" s="12" customFormat="1" ht="22.9" customHeight="1">
      <c r="B213" s="172"/>
      <c r="C213" s="173"/>
      <c r="D213" s="174" t="s">
        <v>76</v>
      </c>
      <c r="E213" s="200" t="s">
        <v>1412</v>
      </c>
      <c r="F213" s="200" t="s">
        <v>1413</v>
      </c>
      <c r="G213" s="173"/>
      <c r="H213" s="173"/>
      <c r="I213" s="176"/>
      <c r="J213" s="201">
        <f>BK213</f>
        <v>0</v>
      </c>
      <c r="K213" s="173"/>
      <c r="L213" s="178"/>
      <c r="M213" s="179"/>
      <c r="N213" s="180"/>
      <c r="O213" s="180"/>
      <c r="P213" s="181">
        <f>SUM(P214:P215)</f>
        <v>0</v>
      </c>
      <c r="Q213" s="180"/>
      <c r="R213" s="181">
        <f>SUM(R214:R215)</f>
        <v>0</v>
      </c>
      <c r="S213" s="180"/>
      <c r="T213" s="182">
        <f>SUM(T214:T215)</f>
        <v>0</v>
      </c>
      <c r="AR213" s="183" t="s">
        <v>87</v>
      </c>
      <c r="AT213" s="184" t="s">
        <v>76</v>
      </c>
      <c r="AU213" s="184" t="s">
        <v>85</v>
      </c>
      <c r="AY213" s="183" t="s">
        <v>160</v>
      </c>
      <c r="BK213" s="185">
        <f>SUM(BK214:BK215)</f>
        <v>0</v>
      </c>
    </row>
    <row r="214" spans="1:65" s="2" customFormat="1" ht="21.75" customHeight="1">
      <c r="A214" s="35"/>
      <c r="B214" s="36"/>
      <c r="C214" s="186" t="s">
        <v>430</v>
      </c>
      <c r="D214" s="186" t="s">
        <v>161</v>
      </c>
      <c r="E214" s="187" t="s">
        <v>1414</v>
      </c>
      <c r="F214" s="188" t="s">
        <v>1415</v>
      </c>
      <c r="G214" s="189" t="s">
        <v>164</v>
      </c>
      <c r="H214" s="190">
        <v>120</v>
      </c>
      <c r="I214" s="191"/>
      <c r="J214" s="192">
        <f>ROUND(I214*H214,2)</f>
        <v>0</v>
      </c>
      <c r="K214" s="193"/>
      <c r="L214" s="40"/>
      <c r="M214" s="194" t="s">
        <v>1</v>
      </c>
      <c r="N214" s="195" t="s">
        <v>42</v>
      </c>
      <c r="O214" s="72"/>
      <c r="P214" s="196">
        <f>O214*H214</f>
        <v>0</v>
      </c>
      <c r="Q214" s="196">
        <v>0</v>
      </c>
      <c r="R214" s="196">
        <f>Q214*H214</f>
        <v>0</v>
      </c>
      <c r="S214" s="196">
        <v>0</v>
      </c>
      <c r="T214" s="197">
        <f>S214*H214</f>
        <v>0</v>
      </c>
      <c r="U214" s="35"/>
      <c r="V214" s="35"/>
      <c r="W214" s="35"/>
      <c r="X214" s="35"/>
      <c r="Y214" s="35"/>
      <c r="Z214" s="35"/>
      <c r="AA214" s="35"/>
      <c r="AB214" s="35"/>
      <c r="AC214" s="35"/>
      <c r="AD214" s="35"/>
      <c r="AE214" s="35"/>
      <c r="AR214" s="198" t="s">
        <v>237</v>
      </c>
      <c r="AT214" s="198" t="s">
        <v>161</v>
      </c>
      <c r="AU214" s="198" t="s">
        <v>87</v>
      </c>
      <c r="AY214" s="18" t="s">
        <v>160</v>
      </c>
      <c r="BE214" s="199">
        <f>IF(N214="základní",J214,0)</f>
        <v>0</v>
      </c>
      <c r="BF214" s="199">
        <f>IF(N214="snížená",J214,0)</f>
        <v>0</v>
      </c>
      <c r="BG214" s="199">
        <f>IF(N214="zákl. přenesená",J214,0)</f>
        <v>0</v>
      </c>
      <c r="BH214" s="199">
        <f>IF(N214="sníž. přenesená",J214,0)</f>
        <v>0</v>
      </c>
      <c r="BI214" s="199">
        <f>IF(N214="nulová",J214,0)</f>
        <v>0</v>
      </c>
      <c r="BJ214" s="18" t="s">
        <v>85</v>
      </c>
      <c r="BK214" s="199">
        <f>ROUND(I214*H214,2)</f>
        <v>0</v>
      </c>
      <c r="BL214" s="18" t="s">
        <v>237</v>
      </c>
      <c r="BM214" s="198" t="s">
        <v>1416</v>
      </c>
    </row>
    <row r="215" spans="1:65" s="2" customFormat="1" ht="21.75" customHeight="1">
      <c r="A215" s="35"/>
      <c r="B215" s="36"/>
      <c r="C215" s="186" t="s">
        <v>364</v>
      </c>
      <c r="D215" s="186" t="s">
        <v>161</v>
      </c>
      <c r="E215" s="187" t="s">
        <v>1417</v>
      </c>
      <c r="F215" s="188" t="s">
        <v>1418</v>
      </c>
      <c r="G215" s="189" t="s">
        <v>164</v>
      </c>
      <c r="H215" s="190">
        <v>80</v>
      </c>
      <c r="I215" s="191"/>
      <c r="J215" s="192">
        <f>ROUND(I215*H215,2)</f>
        <v>0</v>
      </c>
      <c r="K215" s="193"/>
      <c r="L215" s="40"/>
      <c r="M215" s="194" t="s">
        <v>1</v>
      </c>
      <c r="N215" s="195" t="s">
        <v>42</v>
      </c>
      <c r="O215" s="72"/>
      <c r="P215" s="196">
        <f>O215*H215</f>
        <v>0</v>
      </c>
      <c r="Q215" s="196">
        <v>0</v>
      </c>
      <c r="R215" s="196">
        <f>Q215*H215</f>
        <v>0</v>
      </c>
      <c r="S215" s="196">
        <v>0</v>
      </c>
      <c r="T215" s="197">
        <f>S215*H215</f>
        <v>0</v>
      </c>
      <c r="U215" s="35"/>
      <c r="V215" s="35"/>
      <c r="W215" s="35"/>
      <c r="X215" s="35"/>
      <c r="Y215" s="35"/>
      <c r="Z215" s="35"/>
      <c r="AA215" s="35"/>
      <c r="AB215" s="35"/>
      <c r="AC215" s="35"/>
      <c r="AD215" s="35"/>
      <c r="AE215" s="35"/>
      <c r="AR215" s="198" t="s">
        <v>237</v>
      </c>
      <c r="AT215" s="198" t="s">
        <v>161</v>
      </c>
      <c r="AU215" s="198" t="s">
        <v>87</v>
      </c>
      <c r="AY215" s="18" t="s">
        <v>160</v>
      </c>
      <c r="BE215" s="199">
        <f>IF(N215="základní",J215,0)</f>
        <v>0</v>
      </c>
      <c r="BF215" s="199">
        <f>IF(N215="snížená",J215,0)</f>
        <v>0</v>
      </c>
      <c r="BG215" s="199">
        <f>IF(N215="zákl. přenesená",J215,0)</f>
        <v>0</v>
      </c>
      <c r="BH215" s="199">
        <f>IF(N215="sníž. přenesená",J215,0)</f>
        <v>0</v>
      </c>
      <c r="BI215" s="199">
        <f>IF(N215="nulová",J215,0)</f>
        <v>0</v>
      </c>
      <c r="BJ215" s="18" t="s">
        <v>85</v>
      </c>
      <c r="BK215" s="199">
        <f>ROUND(I215*H215,2)</f>
        <v>0</v>
      </c>
      <c r="BL215" s="18" t="s">
        <v>237</v>
      </c>
      <c r="BM215" s="198" t="s">
        <v>1419</v>
      </c>
    </row>
    <row r="216" spans="2:63" s="12" customFormat="1" ht="22.9" customHeight="1">
      <c r="B216" s="172"/>
      <c r="C216" s="173"/>
      <c r="D216" s="174" t="s">
        <v>76</v>
      </c>
      <c r="E216" s="200" t="s">
        <v>1420</v>
      </c>
      <c r="F216" s="200" t="s">
        <v>1421</v>
      </c>
      <c r="G216" s="173"/>
      <c r="H216" s="173"/>
      <c r="I216" s="176"/>
      <c r="J216" s="201">
        <f>BK216</f>
        <v>0</v>
      </c>
      <c r="K216" s="173"/>
      <c r="L216" s="178"/>
      <c r="M216" s="179"/>
      <c r="N216" s="180"/>
      <c r="O216" s="180"/>
      <c r="P216" s="181">
        <f>SUM(P217:P230)</f>
        <v>0</v>
      </c>
      <c r="Q216" s="180"/>
      <c r="R216" s="181">
        <f>SUM(R217:R230)</f>
        <v>0.6608</v>
      </c>
      <c r="S216" s="180"/>
      <c r="T216" s="182">
        <f>SUM(T217:T230)</f>
        <v>0</v>
      </c>
      <c r="AR216" s="183" t="s">
        <v>87</v>
      </c>
      <c r="AT216" s="184" t="s">
        <v>76</v>
      </c>
      <c r="AU216" s="184" t="s">
        <v>85</v>
      </c>
      <c r="AY216" s="183" t="s">
        <v>160</v>
      </c>
      <c r="BK216" s="185">
        <f>SUM(BK217:BK230)</f>
        <v>0</v>
      </c>
    </row>
    <row r="217" spans="1:65" s="2" customFormat="1" ht="21.75" customHeight="1">
      <c r="A217" s="35"/>
      <c r="B217" s="36"/>
      <c r="C217" s="186" t="s">
        <v>437</v>
      </c>
      <c r="D217" s="186" t="s">
        <v>161</v>
      </c>
      <c r="E217" s="187" t="s">
        <v>1422</v>
      </c>
      <c r="F217" s="188" t="s">
        <v>1423</v>
      </c>
      <c r="G217" s="189" t="s">
        <v>164</v>
      </c>
      <c r="H217" s="190">
        <v>3</v>
      </c>
      <c r="I217" s="191"/>
      <c r="J217" s="192">
        <f aca="true" t="shared" si="0" ref="J217:J224">ROUND(I217*H217,2)</f>
        <v>0</v>
      </c>
      <c r="K217" s="193"/>
      <c r="L217" s="40"/>
      <c r="M217" s="194" t="s">
        <v>1</v>
      </c>
      <c r="N217" s="195" t="s">
        <v>42</v>
      </c>
      <c r="O217" s="72"/>
      <c r="P217" s="196">
        <f aca="true" t="shared" si="1" ref="P217:P224">O217*H217</f>
        <v>0</v>
      </c>
      <c r="Q217" s="196">
        <v>0</v>
      </c>
      <c r="R217" s="196">
        <f aca="true" t="shared" si="2" ref="R217:R224">Q217*H217</f>
        <v>0</v>
      </c>
      <c r="S217" s="196">
        <v>0</v>
      </c>
      <c r="T217" s="197">
        <f aca="true" t="shared" si="3" ref="T217:T224">S217*H217</f>
        <v>0</v>
      </c>
      <c r="U217" s="35"/>
      <c r="V217" s="35"/>
      <c r="W217" s="35"/>
      <c r="X217" s="35"/>
      <c r="Y217" s="35"/>
      <c r="Z217" s="35"/>
      <c r="AA217" s="35"/>
      <c r="AB217" s="35"/>
      <c r="AC217" s="35"/>
      <c r="AD217" s="35"/>
      <c r="AE217" s="35"/>
      <c r="AR217" s="198" t="s">
        <v>237</v>
      </c>
      <c r="AT217" s="198" t="s">
        <v>161</v>
      </c>
      <c r="AU217" s="198" t="s">
        <v>87</v>
      </c>
      <c r="AY217" s="18" t="s">
        <v>160</v>
      </c>
      <c r="BE217" s="199">
        <f aca="true" t="shared" si="4" ref="BE217:BE224">IF(N217="základní",J217,0)</f>
        <v>0</v>
      </c>
      <c r="BF217" s="199">
        <f aca="true" t="shared" si="5" ref="BF217:BF224">IF(N217="snížená",J217,0)</f>
        <v>0</v>
      </c>
      <c r="BG217" s="199">
        <f aca="true" t="shared" si="6" ref="BG217:BG224">IF(N217="zákl. přenesená",J217,0)</f>
        <v>0</v>
      </c>
      <c r="BH217" s="199">
        <f aca="true" t="shared" si="7" ref="BH217:BH224">IF(N217="sníž. přenesená",J217,0)</f>
        <v>0</v>
      </c>
      <c r="BI217" s="199">
        <f aca="true" t="shared" si="8" ref="BI217:BI224">IF(N217="nulová",J217,0)</f>
        <v>0</v>
      </c>
      <c r="BJ217" s="18" t="s">
        <v>85</v>
      </c>
      <c r="BK217" s="199">
        <f aca="true" t="shared" si="9" ref="BK217:BK224">ROUND(I217*H217,2)</f>
        <v>0</v>
      </c>
      <c r="BL217" s="18" t="s">
        <v>237</v>
      </c>
      <c r="BM217" s="198" t="s">
        <v>1424</v>
      </c>
    </row>
    <row r="218" spans="1:65" s="2" customFormat="1" ht="21.75" customHeight="1">
      <c r="A218" s="35"/>
      <c r="B218" s="36"/>
      <c r="C218" s="186" t="s">
        <v>441</v>
      </c>
      <c r="D218" s="186" t="s">
        <v>161</v>
      </c>
      <c r="E218" s="187" t="s">
        <v>1425</v>
      </c>
      <c r="F218" s="188" t="s">
        <v>1426</v>
      </c>
      <c r="G218" s="189" t="s">
        <v>164</v>
      </c>
      <c r="H218" s="190">
        <v>12</v>
      </c>
      <c r="I218" s="191"/>
      <c r="J218" s="192">
        <f t="shared" si="0"/>
        <v>0</v>
      </c>
      <c r="K218" s="193"/>
      <c r="L218" s="40"/>
      <c r="M218" s="194" t="s">
        <v>1</v>
      </c>
      <c r="N218" s="195" t="s">
        <v>42</v>
      </c>
      <c r="O218" s="72"/>
      <c r="P218" s="196">
        <f t="shared" si="1"/>
        <v>0</v>
      </c>
      <c r="Q218" s="196">
        <v>0</v>
      </c>
      <c r="R218" s="196">
        <f t="shared" si="2"/>
        <v>0</v>
      </c>
      <c r="S218" s="196">
        <v>0</v>
      </c>
      <c r="T218" s="197">
        <f t="shared" si="3"/>
        <v>0</v>
      </c>
      <c r="U218" s="35"/>
      <c r="V218" s="35"/>
      <c r="W218" s="35"/>
      <c r="X218" s="35"/>
      <c r="Y218" s="35"/>
      <c r="Z218" s="35"/>
      <c r="AA218" s="35"/>
      <c r="AB218" s="35"/>
      <c r="AC218" s="35"/>
      <c r="AD218" s="35"/>
      <c r="AE218" s="35"/>
      <c r="AR218" s="198" t="s">
        <v>237</v>
      </c>
      <c r="AT218" s="198" t="s">
        <v>161</v>
      </c>
      <c r="AU218" s="198" t="s">
        <v>87</v>
      </c>
      <c r="AY218" s="18" t="s">
        <v>160</v>
      </c>
      <c r="BE218" s="199">
        <f t="shared" si="4"/>
        <v>0</v>
      </c>
      <c r="BF218" s="199">
        <f t="shared" si="5"/>
        <v>0</v>
      </c>
      <c r="BG218" s="199">
        <f t="shared" si="6"/>
        <v>0</v>
      </c>
      <c r="BH218" s="199">
        <f t="shared" si="7"/>
        <v>0</v>
      </c>
      <c r="BI218" s="199">
        <f t="shared" si="8"/>
        <v>0</v>
      </c>
      <c r="BJ218" s="18" t="s">
        <v>85</v>
      </c>
      <c r="BK218" s="199">
        <f t="shared" si="9"/>
        <v>0</v>
      </c>
      <c r="BL218" s="18" t="s">
        <v>237</v>
      </c>
      <c r="BM218" s="198" t="s">
        <v>1427</v>
      </c>
    </row>
    <row r="219" spans="1:65" s="2" customFormat="1" ht="16.5" customHeight="1">
      <c r="A219" s="35"/>
      <c r="B219" s="36"/>
      <c r="C219" s="186" t="s">
        <v>445</v>
      </c>
      <c r="D219" s="186" t="s">
        <v>161</v>
      </c>
      <c r="E219" s="187" t="s">
        <v>1428</v>
      </c>
      <c r="F219" s="188" t="s">
        <v>1429</v>
      </c>
      <c r="G219" s="189" t="s">
        <v>164</v>
      </c>
      <c r="H219" s="190">
        <v>5</v>
      </c>
      <c r="I219" s="191"/>
      <c r="J219" s="192">
        <f t="shared" si="0"/>
        <v>0</v>
      </c>
      <c r="K219" s="193"/>
      <c r="L219" s="40"/>
      <c r="M219" s="194" t="s">
        <v>1</v>
      </c>
      <c r="N219" s="195" t="s">
        <v>42</v>
      </c>
      <c r="O219" s="72"/>
      <c r="P219" s="196">
        <f t="shared" si="1"/>
        <v>0</v>
      </c>
      <c r="Q219" s="196">
        <v>0</v>
      </c>
      <c r="R219" s="196">
        <f t="shared" si="2"/>
        <v>0</v>
      </c>
      <c r="S219" s="196">
        <v>0</v>
      </c>
      <c r="T219" s="197">
        <f t="shared" si="3"/>
        <v>0</v>
      </c>
      <c r="U219" s="35"/>
      <c r="V219" s="35"/>
      <c r="W219" s="35"/>
      <c r="X219" s="35"/>
      <c r="Y219" s="35"/>
      <c r="Z219" s="35"/>
      <c r="AA219" s="35"/>
      <c r="AB219" s="35"/>
      <c r="AC219" s="35"/>
      <c r="AD219" s="35"/>
      <c r="AE219" s="35"/>
      <c r="AR219" s="198" t="s">
        <v>237</v>
      </c>
      <c r="AT219" s="198" t="s">
        <v>161</v>
      </c>
      <c r="AU219" s="198" t="s">
        <v>87</v>
      </c>
      <c r="AY219" s="18" t="s">
        <v>160</v>
      </c>
      <c r="BE219" s="199">
        <f t="shared" si="4"/>
        <v>0</v>
      </c>
      <c r="BF219" s="199">
        <f t="shared" si="5"/>
        <v>0</v>
      </c>
      <c r="BG219" s="199">
        <f t="shared" si="6"/>
        <v>0</v>
      </c>
      <c r="BH219" s="199">
        <f t="shared" si="7"/>
        <v>0</v>
      </c>
      <c r="BI219" s="199">
        <f t="shared" si="8"/>
        <v>0</v>
      </c>
      <c r="BJ219" s="18" t="s">
        <v>85</v>
      </c>
      <c r="BK219" s="199">
        <f t="shared" si="9"/>
        <v>0</v>
      </c>
      <c r="BL219" s="18" t="s">
        <v>237</v>
      </c>
      <c r="BM219" s="198" t="s">
        <v>1430</v>
      </c>
    </row>
    <row r="220" spans="1:65" s="2" customFormat="1" ht="16.5" customHeight="1">
      <c r="A220" s="35"/>
      <c r="B220" s="36"/>
      <c r="C220" s="186" t="s">
        <v>449</v>
      </c>
      <c r="D220" s="186" t="s">
        <v>161</v>
      </c>
      <c r="E220" s="187" t="s">
        <v>1431</v>
      </c>
      <c r="F220" s="188" t="s">
        <v>1432</v>
      </c>
      <c r="G220" s="189" t="s">
        <v>164</v>
      </c>
      <c r="H220" s="190">
        <v>5</v>
      </c>
      <c r="I220" s="191"/>
      <c r="J220" s="192">
        <f t="shared" si="0"/>
        <v>0</v>
      </c>
      <c r="K220" s="193"/>
      <c r="L220" s="40"/>
      <c r="M220" s="194" t="s">
        <v>1</v>
      </c>
      <c r="N220" s="195" t="s">
        <v>42</v>
      </c>
      <c r="O220" s="72"/>
      <c r="P220" s="196">
        <f t="shared" si="1"/>
        <v>0</v>
      </c>
      <c r="Q220" s="196">
        <v>0</v>
      </c>
      <c r="R220" s="196">
        <f t="shared" si="2"/>
        <v>0</v>
      </c>
      <c r="S220" s="196">
        <v>0</v>
      </c>
      <c r="T220" s="197">
        <f t="shared" si="3"/>
        <v>0</v>
      </c>
      <c r="U220" s="35"/>
      <c r="V220" s="35"/>
      <c r="W220" s="35"/>
      <c r="X220" s="35"/>
      <c r="Y220" s="35"/>
      <c r="Z220" s="35"/>
      <c r="AA220" s="35"/>
      <c r="AB220" s="35"/>
      <c r="AC220" s="35"/>
      <c r="AD220" s="35"/>
      <c r="AE220" s="35"/>
      <c r="AR220" s="198" t="s">
        <v>237</v>
      </c>
      <c r="AT220" s="198" t="s">
        <v>161</v>
      </c>
      <c r="AU220" s="198" t="s">
        <v>87</v>
      </c>
      <c r="AY220" s="18" t="s">
        <v>160</v>
      </c>
      <c r="BE220" s="199">
        <f t="shared" si="4"/>
        <v>0</v>
      </c>
      <c r="BF220" s="199">
        <f t="shared" si="5"/>
        <v>0</v>
      </c>
      <c r="BG220" s="199">
        <f t="shared" si="6"/>
        <v>0</v>
      </c>
      <c r="BH220" s="199">
        <f t="shared" si="7"/>
        <v>0</v>
      </c>
      <c r="BI220" s="199">
        <f t="shared" si="8"/>
        <v>0</v>
      </c>
      <c r="BJ220" s="18" t="s">
        <v>85</v>
      </c>
      <c r="BK220" s="199">
        <f t="shared" si="9"/>
        <v>0</v>
      </c>
      <c r="BL220" s="18" t="s">
        <v>237</v>
      </c>
      <c r="BM220" s="198" t="s">
        <v>1433</v>
      </c>
    </row>
    <row r="221" spans="1:65" s="2" customFormat="1" ht="21.75" customHeight="1">
      <c r="A221" s="35"/>
      <c r="B221" s="36"/>
      <c r="C221" s="186" t="s">
        <v>454</v>
      </c>
      <c r="D221" s="186" t="s">
        <v>161</v>
      </c>
      <c r="E221" s="187" t="s">
        <v>1434</v>
      </c>
      <c r="F221" s="188" t="s">
        <v>1435</v>
      </c>
      <c r="G221" s="189" t="s">
        <v>164</v>
      </c>
      <c r="H221" s="190">
        <v>1</v>
      </c>
      <c r="I221" s="191"/>
      <c r="J221" s="192">
        <f t="shared" si="0"/>
        <v>0</v>
      </c>
      <c r="K221" s="193"/>
      <c r="L221" s="40"/>
      <c r="M221" s="194" t="s">
        <v>1</v>
      </c>
      <c r="N221" s="195" t="s">
        <v>42</v>
      </c>
      <c r="O221" s="72"/>
      <c r="P221" s="196">
        <f t="shared" si="1"/>
        <v>0</v>
      </c>
      <c r="Q221" s="196">
        <v>0</v>
      </c>
      <c r="R221" s="196">
        <f t="shared" si="2"/>
        <v>0</v>
      </c>
      <c r="S221" s="196">
        <v>0</v>
      </c>
      <c r="T221" s="197">
        <f t="shared" si="3"/>
        <v>0</v>
      </c>
      <c r="U221" s="35"/>
      <c r="V221" s="35"/>
      <c r="W221" s="35"/>
      <c r="X221" s="35"/>
      <c r="Y221" s="35"/>
      <c r="Z221" s="35"/>
      <c r="AA221" s="35"/>
      <c r="AB221" s="35"/>
      <c r="AC221" s="35"/>
      <c r="AD221" s="35"/>
      <c r="AE221" s="35"/>
      <c r="AR221" s="198" t="s">
        <v>237</v>
      </c>
      <c r="AT221" s="198" t="s">
        <v>161</v>
      </c>
      <c r="AU221" s="198" t="s">
        <v>87</v>
      </c>
      <c r="AY221" s="18" t="s">
        <v>160</v>
      </c>
      <c r="BE221" s="199">
        <f t="shared" si="4"/>
        <v>0</v>
      </c>
      <c r="BF221" s="199">
        <f t="shared" si="5"/>
        <v>0</v>
      </c>
      <c r="BG221" s="199">
        <f t="shared" si="6"/>
        <v>0</v>
      </c>
      <c r="BH221" s="199">
        <f t="shared" si="7"/>
        <v>0</v>
      </c>
      <c r="BI221" s="199">
        <f t="shared" si="8"/>
        <v>0</v>
      </c>
      <c r="BJ221" s="18" t="s">
        <v>85</v>
      </c>
      <c r="BK221" s="199">
        <f t="shared" si="9"/>
        <v>0</v>
      </c>
      <c r="BL221" s="18" t="s">
        <v>237</v>
      </c>
      <c r="BM221" s="198" t="s">
        <v>1436</v>
      </c>
    </row>
    <row r="222" spans="1:65" s="2" customFormat="1" ht="21.75" customHeight="1">
      <c r="A222" s="35"/>
      <c r="B222" s="36"/>
      <c r="C222" s="186" t="s">
        <v>460</v>
      </c>
      <c r="D222" s="186" t="s">
        <v>161</v>
      </c>
      <c r="E222" s="187" t="s">
        <v>1437</v>
      </c>
      <c r="F222" s="188" t="s">
        <v>1438</v>
      </c>
      <c r="G222" s="189" t="s">
        <v>164</v>
      </c>
      <c r="H222" s="190">
        <v>5</v>
      </c>
      <c r="I222" s="191"/>
      <c r="J222" s="192">
        <f t="shared" si="0"/>
        <v>0</v>
      </c>
      <c r="K222" s="193"/>
      <c r="L222" s="40"/>
      <c r="M222" s="194" t="s">
        <v>1</v>
      </c>
      <c r="N222" s="195" t="s">
        <v>42</v>
      </c>
      <c r="O222" s="72"/>
      <c r="P222" s="196">
        <f t="shared" si="1"/>
        <v>0</v>
      </c>
      <c r="Q222" s="196">
        <v>0</v>
      </c>
      <c r="R222" s="196">
        <f t="shared" si="2"/>
        <v>0</v>
      </c>
      <c r="S222" s="196">
        <v>0</v>
      </c>
      <c r="T222" s="197">
        <f t="shared" si="3"/>
        <v>0</v>
      </c>
      <c r="U222" s="35"/>
      <c r="V222" s="35"/>
      <c r="W222" s="35"/>
      <c r="X222" s="35"/>
      <c r="Y222" s="35"/>
      <c r="Z222" s="35"/>
      <c r="AA222" s="35"/>
      <c r="AB222" s="35"/>
      <c r="AC222" s="35"/>
      <c r="AD222" s="35"/>
      <c r="AE222" s="35"/>
      <c r="AR222" s="198" t="s">
        <v>237</v>
      </c>
      <c r="AT222" s="198" t="s">
        <v>161</v>
      </c>
      <c r="AU222" s="198" t="s">
        <v>87</v>
      </c>
      <c r="AY222" s="18" t="s">
        <v>160</v>
      </c>
      <c r="BE222" s="199">
        <f t="shared" si="4"/>
        <v>0</v>
      </c>
      <c r="BF222" s="199">
        <f t="shared" si="5"/>
        <v>0</v>
      </c>
      <c r="BG222" s="199">
        <f t="shared" si="6"/>
        <v>0</v>
      </c>
      <c r="BH222" s="199">
        <f t="shared" si="7"/>
        <v>0</v>
      </c>
      <c r="BI222" s="199">
        <f t="shared" si="8"/>
        <v>0</v>
      </c>
      <c r="BJ222" s="18" t="s">
        <v>85</v>
      </c>
      <c r="BK222" s="199">
        <f t="shared" si="9"/>
        <v>0</v>
      </c>
      <c r="BL222" s="18" t="s">
        <v>237</v>
      </c>
      <c r="BM222" s="198" t="s">
        <v>1439</v>
      </c>
    </row>
    <row r="223" spans="1:65" s="2" customFormat="1" ht="16.5" customHeight="1">
      <c r="A223" s="35"/>
      <c r="B223" s="36"/>
      <c r="C223" s="186" t="s">
        <v>465</v>
      </c>
      <c r="D223" s="186" t="s">
        <v>161</v>
      </c>
      <c r="E223" s="187" t="s">
        <v>1440</v>
      </c>
      <c r="F223" s="188" t="s">
        <v>1441</v>
      </c>
      <c r="G223" s="189" t="s">
        <v>164</v>
      </c>
      <c r="H223" s="190">
        <v>5</v>
      </c>
      <c r="I223" s="191"/>
      <c r="J223" s="192">
        <f t="shared" si="0"/>
        <v>0</v>
      </c>
      <c r="K223" s="193"/>
      <c r="L223" s="40"/>
      <c r="M223" s="194" t="s">
        <v>1</v>
      </c>
      <c r="N223" s="195" t="s">
        <v>42</v>
      </c>
      <c r="O223" s="72"/>
      <c r="P223" s="196">
        <f t="shared" si="1"/>
        <v>0</v>
      </c>
      <c r="Q223" s="196">
        <v>0</v>
      </c>
      <c r="R223" s="196">
        <f t="shared" si="2"/>
        <v>0</v>
      </c>
      <c r="S223" s="196">
        <v>0</v>
      </c>
      <c r="T223" s="197">
        <f t="shared" si="3"/>
        <v>0</v>
      </c>
      <c r="U223" s="35"/>
      <c r="V223" s="35"/>
      <c r="W223" s="35"/>
      <c r="X223" s="35"/>
      <c r="Y223" s="35"/>
      <c r="Z223" s="35"/>
      <c r="AA223" s="35"/>
      <c r="AB223" s="35"/>
      <c r="AC223" s="35"/>
      <c r="AD223" s="35"/>
      <c r="AE223" s="35"/>
      <c r="AR223" s="198" t="s">
        <v>237</v>
      </c>
      <c r="AT223" s="198" t="s">
        <v>161</v>
      </c>
      <c r="AU223" s="198" t="s">
        <v>87</v>
      </c>
      <c r="AY223" s="18" t="s">
        <v>160</v>
      </c>
      <c r="BE223" s="199">
        <f t="shared" si="4"/>
        <v>0</v>
      </c>
      <c r="BF223" s="199">
        <f t="shared" si="5"/>
        <v>0</v>
      </c>
      <c r="BG223" s="199">
        <f t="shared" si="6"/>
        <v>0</v>
      </c>
      <c r="BH223" s="199">
        <f t="shared" si="7"/>
        <v>0</v>
      </c>
      <c r="BI223" s="199">
        <f t="shared" si="8"/>
        <v>0</v>
      </c>
      <c r="BJ223" s="18" t="s">
        <v>85</v>
      </c>
      <c r="BK223" s="199">
        <f t="shared" si="9"/>
        <v>0</v>
      </c>
      <c r="BL223" s="18" t="s">
        <v>237</v>
      </c>
      <c r="BM223" s="198" t="s">
        <v>1442</v>
      </c>
    </row>
    <row r="224" spans="1:65" s="2" customFormat="1" ht="16.5" customHeight="1">
      <c r="A224" s="35"/>
      <c r="B224" s="36"/>
      <c r="C224" s="234" t="s">
        <v>470</v>
      </c>
      <c r="D224" s="234" t="s">
        <v>325</v>
      </c>
      <c r="E224" s="235" t="s">
        <v>1443</v>
      </c>
      <c r="F224" s="236" t="s">
        <v>1444</v>
      </c>
      <c r="G224" s="237" t="s">
        <v>164</v>
      </c>
      <c r="H224" s="238">
        <v>2</v>
      </c>
      <c r="I224" s="239"/>
      <c r="J224" s="240">
        <f t="shared" si="0"/>
        <v>0</v>
      </c>
      <c r="K224" s="241"/>
      <c r="L224" s="242"/>
      <c r="M224" s="243" t="s">
        <v>1</v>
      </c>
      <c r="N224" s="244" t="s">
        <v>42</v>
      </c>
      <c r="O224" s="72"/>
      <c r="P224" s="196">
        <f t="shared" si="1"/>
        <v>0</v>
      </c>
      <c r="Q224" s="196">
        <v>0.00408</v>
      </c>
      <c r="R224" s="196">
        <f t="shared" si="2"/>
        <v>0.00816</v>
      </c>
      <c r="S224" s="196">
        <v>0</v>
      </c>
      <c r="T224" s="197">
        <f t="shared" si="3"/>
        <v>0</v>
      </c>
      <c r="U224" s="35"/>
      <c r="V224" s="35"/>
      <c r="W224" s="35"/>
      <c r="X224" s="35"/>
      <c r="Y224" s="35"/>
      <c r="Z224" s="35"/>
      <c r="AA224" s="35"/>
      <c r="AB224" s="35"/>
      <c r="AC224" s="35"/>
      <c r="AD224" s="35"/>
      <c r="AE224" s="35"/>
      <c r="AR224" s="198" t="s">
        <v>333</v>
      </c>
      <c r="AT224" s="198" t="s">
        <v>325</v>
      </c>
      <c r="AU224" s="198" t="s">
        <v>87</v>
      </c>
      <c r="AY224" s="18" t="s">
        <v>160</v>
      </c>
      <c r="BE224" s="199">
        <f t="shared" si="4"/>
        <v>0</v>
      </c>
      <c r="BF224" s="199">
        <f t="shared" si="5"/>
        <v>0</v>
      </c>
      <c r="BG224" s="199">
        <f t="shared" si="6"/>
        <v>0</v>
      </c>
      <c r="BH224" s="199">
        <f t="shared" si="7"/>
        <v>0</v>
      </c>
      <c r="BI224" s="199">
        <f t="shared" si="8"/>
        <v>0</v>
      </c>
      <c r="BJ224" s="18" t="s">
        <v>85</v>
      </c>
      <c r="BK224" s="199">
        <f t="shared" si="9"/>
        <v>0</v>
      </c>
      <c r="BL224" s="18" t="s">
        <v>237</v>
      </c>
      <c r="BM224" s="198" t="s">
        <v>1445</v>
      </c>
    </row>
    <row r="225" spans="1:47" s="2" customFormat="1" ht="19.5">
      <c r="A225" s="35"/>
      <c r="B225" s="36"/>
      <c r="C225" s="37"/>
      <c r="D225" s="204" t="s">
        <v>187</v>
      </c>
      <c r="E225" s="37"/>
      <c r="F225" s="214" t="s">
        <v>1446</v>
      </c>
      <c r="G225" s="37"/>
      <c r="H225" s="37"/>
      <c r="I225" s="215"/>
      <c r="J225" s="37"/>
      <c r="K225" s="37"/>
      <c r="L225" s="40"/>
      <c r="M225" s="216"/>
      <c r="N225" s="217"/>
      <c r="O225" s="72"/>
      <c r="P225" s="72"/>
      <c r="Q225" s="72"/>
      <c r="R225" s="72"/>
      <c r="S225" s="72"/>
      <c r="T225" s="73"/>
      <c r="U225" s="35"/>
      <c r="V225" s="35"/>
      <c r="W225" s="35"/>
      <c r="X225" s="35"/>
      <c r="Y225" s="35"/>
      <c r="Z225" s="35"/>
      <c r="AA225" s="35"/>
      <c r="AB225" s="35"/>
      <c r="AC225" s="35"/>
      <c r="AD225" s="35"/>
      <c r="AE225" s="35"/>
      <c r="AT225" s="18" t="s">
        <v>187</v>
      </c>
      <c r="AU225" s="18" t="s">
        <v>87</v>
      </c>
    </row>
    <row r="226" spans="1:65" s="2" customFormat="1" ht="16.5" customHeight="1">
      <c r="A226" s="35"/>
      <c r="B226" s="36"/>
      <c r="C226" s="234" t="s">
        <v>474</v>
      </c>
      <c r="D226" s="234" t="s">
        <v>325</v>
      </c>
      <c r="E226" s="235" t="s">
        <v>1447</v>
      </c>
      <c r="F226" s="236" t="s">
        <v>1448</v>
      </c>
      <c r="G226" s="237" t="s">
        <v>164</v>
      </c>
      <c r="H226" s="238">
        <v>8</v>
      </c>
      <c r="I226" s="239"/>
      <c r="J226" s="240">
        <f>ROUND(I226*H226,2)</f>
        <v>0</v>
      </c>
      <c r="K226" s="241"/>
      <c r="L226" s="242"/>
      <c r="M226" s="243" t="s">
        <v>1</v>
      </c>
      <c r="N226" s="244" t="s">
        <v>42</v>
      </c>
      <c r="O226" s="72"/>
      <c r="P226" s="196">
        <f>O226*H226</f>
        <v>0</v>
      </c>
      <c r="Q226" s="196">
        <v>0.00408</v>
      </c>
      <c r="R226" s="196">
        <f>Q226*H226</f>
        <v>0.03264</v>
      </c>
      <c r="S226" s="196">
        <v>0</v>
      </c>
      <c r="T226" s="197">
        <f>S226*H226</f>
        <v>0</v>
      </c>
      <c r="U226" s="35"/>
      <c r="V226" s="35"/>
      <c r="W226" s="35"/>
      <c r="X226" s="35"/>
      <c r="Y226" s="35"/>
      <c r="Z226" s="35"/>
      <c r="AA226" s="35"/>
      <c r="AB226" s="35"/>
      <c r="AC226" s="35"/>
      <c r="AD226" s="35"/>
      <c r="AE226" s="35"/>
      <c r="AR226" s="198" t="s">
        <v>333</v>
      </c>
      <c r="AT226" s="198" t="s">
        <v>325</v>
      </c>
      <c r="AU226" s="198" t="s">
        <v>87</v>
      </c>
      <c r="AY226" s="18" t="s">
        <v>160</v>
      </c>
      <c r="BE226" s="199">
        <f>IF(N226="základní",J226,0)</f>
        <v>0</v>
      </c>
      <c r="BF226" s="199">
        <f>IF(N226="snížená",J226,0)</f>
        <v>0</v>
      </c>
      <c r="BG226" s="199">
        <f>IF(N226="zákl. přenesená",J226,0)</f>
        <v>0</v>
      </c>
      <c r="BH226" s="199">
        <f>IF(N226="sníž. přenesená",J226,0)</f>
        <v>0</v>
      </c>
      <c r="BI226" s="199">
        <f>IF(N226="nulová",J226,0)</f>
        <v>0</v>
      </c>
      <c r="BJ226" s="18" t="s">
        <v>85</v>
      </c>
      <c r="BK226" s="199">
        <f>ROUND(I226*H226,2)</f>
        <v>0</v>
      </c>
      <c r="BL226" s="18" t="s">
        <v>237</v>
      </c>
      <c r="BM226" s="198" t="s">
        <v>1449</v>
      </c>
    </row>
    <row r="227" spans="1:47" s="2" customFormat="1" ht="19.5">
      <c r="A227" s="35"/>
      <c r="B227" s="36"/>
      <c r="C227" s="37"/>
      <c r="D227" s="204" t="s">
        <v>187</v>
      </c>
      <c r="E227" s="37"/>
      <c r="F227" s="214" t="s">
        <v>1446</v>
      </c>
      <c r="G227" s="37"/>
      <c r="H227" s="37"/>
      <c r="I227" s="215"/>
      <c r="J227" s="37"/>
      <c r="K227" s="37"/>
      <c r="L227" s="40"/>
      <c r="M227" s="216"/>
      <c r="N227" s="217"/>
      <c r="O227" s="72"/>
      <c r="P227" s="72"/>
      <c r="Q227" s="72"/>
      <c r="R227" s="72"/>
      <c r="S227" s="72"/>
      <c r="T227" s="73"/>
      <c r="U227" s="35"/>
      <c r="V227" s="35"/>
      <c r="W227" s="35"/>
      <c r="X227" s="35"/>
      <c r="Y227" s="35"/>
      <c r="Z227" s="35"/>
      <c r="AA227" s="35"/>
      <c r="AB227" s="35"/>
      <c r="AC227" s="35"/>
      <c r="AD227" s="35"/>
      <c r="AE227" s="35"/>
      <c r="AT227" s="18" t="s">
        <v>187</v>
      </c>
      <c r="AU227" s="18" t="s">
        <v>87</v>
      </c>
    </row>
    <row r="228" spans="1:65" s="2" customFormat="1" ht="21.75" customHeight="1">
      <c r="A228" s="35"/>
      <c r="B228" s="36"/>
      <c r="C228" s="186" t="s">
        <v>478</v>
      </c>
      <c r="D228" s="186" t="s">
        <v>161</v>
      </c>
      <c r="E228" s="187" t="s">
        <v>1450</v>
      </c>
      <c r="F228" s="188" t="s">
        <v>1451</v>
      </c>
      <c r="G228" s="189" t="s">
        <v>164</v>
      </c>
      <c r="H228" s="190">
        <v>10</v>
      </c>
      <c r="I228" s="191"/>
      <c r="J228" s="192">
        <f>ROUND(I228*H228,2)</f>
        <v>0</v>
      </c>
      <c r="K228" s="193"/>
      <c r="L228" s="40"/>
      <c r="M228" s="194" t="s">
        <v>1</v>
      </c>
      <c r="N228" s="195" t="s">
        <v>42</v>
      </c>
      <c r="O228" s="72"/>
      <c r="P228" s="196">
        <f>O228*H228</f>
        <v>0</v>
      </c>
      <c r="Q228" s="196">
        <v>0</v>
      </c>
      <c r="R228" s="196">
        <f>Q228*H228</f>
        <v>0</v>
      </c>
      <c r="S228" s="196">
        <v>0</v>
      </c>
      <c r="T228" s="197">
        <f>S228*H228</f>
        <v>0</v>
      </c>
      <c r="U228" s="35"/>
      <c r="V228" s="35"/>
      <c r="W228" s="35"/>
      <c r="X228" s="35"/>
      <c r="Y228" s="35"/>
      <c r="Z228" s="35"/>
      <c r="AA228" s="35"/>
      <c r="AB228" s="35"/>
      <c r="AC228" s="35"/>
      <c r="AD228" s="35"/>
      <c r="AE228" s="35"/>
      <c r="AR228" s="198" t="s">
        <v>237</v>
      </c>
      <c r="AT228" s="198" t="s">
        <v>161</v>
      </c>
      <c r="AU228" s="198" t="s">
        <v>87</v>
      </c>
      <c r="AY228" s="18" t="s">
        <v>160</v>
      </c>
      <c r="BE228" s="199">
        <f>IF(N228="základní",J228,0)</f>
        <v>0</v>
      </c>
      <c r="BF228" s="199">
        <f>IF(N228="snížená",J228,0)</f>
        <v>0</v>
      </c>
      <c r="BG228" s="199">
        <f>IF(N228="zákl. přenesená",J228,0)</f>
        <v>0</v>
      </c>
      <c r="BH228" s="199">
        <f>IF(N228="sníž. přenesená",J228,0)</f>
        <v>0</v>
      </c>
      <c r="BI228" s="199">
        <f>IF(N228="nulová",J228,0)</f>
        <v>0</v>
      </c>
      <c r="BJ228" s="18" t="s">
        <v>85</v>
      </c>
      <c r="BK228" s="199">
        <f>ROUND(I228*H228,2)</f>
        <v>0</v>
      </c>
      <c r="BL228" s="18" t="s">
        <v>237</v>
      </c>
      <c r="BM228" s="198" t="s">
        <v>1452</v>
      </c>
    </row>
    <row r="229" spans="1:65" s="2" customFormat="1" ht="16.5" customHeight="1">
      <c r="A229" s="35"/>
      <c r="B229" s="36"/>
      <c r="C229" s="234" t="s">
        <v>483</v>
      </c>
      <c r="D229" s="234" t="s">
        <v>325</v>
      </c>
      <c r="E229" s="235" t="s">
        <v>1453</v>
      </c>
      <c r="F229" s="236" t="s">
        <v>1454</v>
      </c>
      <c r="G229" s="237" t="s">
        <v>164</v>
      </c>
      <c r="H229" s="238">
        <v>2</v>
      </c>
      <c r="I229" s="239"/>
      <c r="J229" s="240">
        <f>ROUND(I229*H229,2)</f>
        <v>0</v>
      </c>
      <c r="K229" s="241"/>
      <c r="L229" s="242"/>
      <c r="M229" s="243" t="s">
        <v>1</v>
      </c>
      <c r="N229" s="244" t="s">
        <v>42</v>
      </c>
      <c r="O229" s="72"/>
      <c r="P229" s="196">
        <f>O229*H229</f>
        <v>0</v>
      </c>
      <c r="Q229" s="196">
        <v>0.062</v>
      </c>
      <c r="R229" s="196">
        <f>Q229*H229</f>
        <v>0.124</v>
      </c>
      <c r="S229" s="196">
        <v>0</v>
      </c>
      <c r="T229" s="197">
        <f>S229*H229</f>
        <v>0</v>
      </c>
      <c r="U229" s="35"/>
      <c r="V229" s="35"/>
      <c r="W229" s="35"/>
      <c r="X229" s="35"/>
      <c r="Y229" s="35"/>
      <c r="Z229" s="35"/>
      <c r="AA229" s="35"/>
      <c r="AB229" s="35"/>
      <c r="AC229" s="35"/>
      <c r="AD229" s="35"/>
      <c r="AE229" s="35"/>
      <c r="AR229" s="198" t="s">
        <v>1455</v>
      </c>
      <c r="AT229" s="198" t="s">
        <v>325</v>
      </c>
      <c r="AU229" s="198" t="s">
        <v>87</v>
      </c>
      <c r="AY229" s="18" t="s">
        <v>160</v>
      </c>
      <c r="BE229" s="199">
        <f>IF(N229="základní",J229,0)</f>
        <v>0</v>
      </c>
      <c r="BF229" s="199">
        <f>IF(N229="snížená",J229,0)</f>
        <v>0</v>
      </c>
      <c r="BG229" s="199">
        <f>IF(N229="zákl. přenesená",J229,0)</f>
        <v>0</v>
      </c>
      <c r="BH229" s="199">
        <f>IF(N229="sníž. přenesená",J229,0)</f>
        <v>0</v>
      </c>
      <c r="BI229" s="199">
        <f>IF(N229="nulová",J229,0)</f>
        <v>0</v>
      </c>
      <c r="BJ229" s="18" t="s">
        <v>85</v>
      </c>
      <c r="BK229" s="199">
        <f>ROUND(I229*H229,2)</f>
        <v>0</v>
      </c>
      <c r="BL229" s="18" t="s">
        <v>1455</v>
      </c>
      <c r="BM229" s="198" t="s">
        <v>1456</v>
      </c>
    </row>
    <row r="230" spans="1:65" s="2" customFormat="1" ht="16.5" customHeight="1">
      <c r="A230" s="35"/>
      <c r="B230" s="36"/>
      <c r="C230" s="234" t="s">
        <v>488</v>
      </c>
      <c r="D230" s="234" t="s">
        <v>325</v>
      </c>
      <c r="E230" s="235" t="s">
        <v>1457</v>
      </c>
      <c r="F230" s="236" t="s">
        <v>1458</v>
      </c>
      <c r="G230" s="237" t="s">
        <v>164</v>
      </c>
      <c r="H230" s="238">
        <v>8</v>
      </c>
      <c r="I230" s="239"/>
      <c r="J230" s="240">
        <f>ROUND(I230*H230,2)</f>
        <v>0</v>
      </c>
      <c r="K230" s="241"/>
      <c r="L230" s="242"/>
      <c r="M230" s="243" t="s">
        <v>1</v>
      </c>
      <c r="N230" s="244" t="s">
        <v>42</v>
      </c>
      <c r="O230" s="72"/>
      <c r="P230" s="196">
        <f>O230*H230</f>
        <v>0</v>
      </c>
      <c r="Q230" s="196">
        <v>0.062</v>
      </c>
      <c r="R230" s="196">
        <f>Q230*H230</f>
        <v>0.496</v>
      </c>
      <c r="S230" s="196">
        <v>0</v>
      </c>
      <c r="T230" s="197">
        <f>S230*H230</f>
        <v>0</v>
      </c>
      <c r="U230" s="35"/>
      <c r="V230" s="35"/>
      <c r="W230" s="35"/>
      <c r="X230" s="35"/>
      <c r="Y230" s="35"/>
      <c r="Z230" s="35"/>
      <c r="AA230" s="35"/>
      <c r="AB230" s="35"/>
      <c r="AC230" s="35"/>
      <c r="AD230" s="35"/>
      <c r="AE230" s="35"/>
      <c r="AR230" s="198" t="s">
        <v>1455</v>
      </c>
      <c r="AT230" s="198" t="s">
        <v>325</v>
      </c>
      <c r="AU230" s="198" t="s">
        <v>87</v>
      </c>
      <c r="AY230" s="18" t="s">
        <v>160</v>
      </c>
      <c r="BE230" s="199">
        <f>IF(N230="základní",J230,0)</f>
        <v>0</v>
      </c>
      <c r="BF230" s="199">
        <f>IF(N230="snížená",J230,0)</f>
        <v>0</v>
      </c>
      <c r="BG230" s="199">
        <f>IF(N230="zákl. přenesená",J230,0)</f>
        <v>0</v>
      </c>
      <c r="BH230" s="199">
        <f>IF(N230="sníž. přenesená",J230,0)</f>
        <v>0</v>
      </c>
      <c r="BI230" s="199">
        <f>IF(N230="nulová",J230,0)</f>
        <v>0</v>
      </c>
      <c r="BJ230" s="18" t="s">
        <v>85</v>
      </c>
      <c r="BK230" s="199">
        <f>ROUND(I230*H230,2)</f>
        <v>0</v>
      </c>
      <c r="BL230" s="18" t="s">
        <v>1455</v>
      </c>
      <c r="BM230" s="198" t="s">
        <v>1459</v>
      </c>
    </row>
    <row r="231" spans="2:63" s="12" customFormat="1" ht="25.9" customHeight="1">
      <c r="B231" s="172"/>
      <c r="C231" s="173"/>
      <c r="D231" s="174" t="s">
        <v>76</v>
      </c>
      <c r="E231" s="175" t="s">
        <v>325</v>
      </c>
      <c r="F231" s="175" t="s">
        <v>1460</v>
      </c>
      <c r="G231" s="173"/>
      <c r="H231" s="173"/>
      <c r="I231" s="176"/>
      <c r="J231" s="177">
        <f>BK231</f>
        <v>0</v>
      </c>
      <c r="K231" s="173"/>
      <c r="L231" s="178"/>
      <c r="M231" s="179"/>
      <c r="N231" s="180"/>
      <c r="O231" s="180"/>
      <c r="P231" s="181">
        <f>P232</f>
        <v>0</v>
      </c>
      <c r="Q231" s="180"/>
      <c r="R231" s="181">
        <f>R232</f>
        <v>0.6773</v>
      </c>
      <c r="S231" s="180"/>
      <c r="T231" s="182">
        <f>T232</f>
        <v>0</v>
      </c>
      <c r="AR231" s="183" t="s">
        <v>170</v>
      </c>
      <c r="AT231" s="184" t="s">
        <v>76</v>
      </c>
      <c r="AU231" s="184" t="s">
        <v>77</v>
      </c>
      <c r="AY231" s="183" t="s">
        <v>160</v>
      </c>
      <c r="BK231" s="185">
        <f>BK232</f>
        <v>0</v>
      </c>
    </row>
    <row r="232" spans="2:63" s="12" customFormat="1" ht="22.9" customHeight="1">
      <c r="B232" s="172"/>
      <c r="C232" s="173"/>
      <c r="D232" s="174" t="s">
        <v>76</v>
      </c>
      <c r="E232" s="200" t="s">
        <v>1461</v>
      </c>
      <c r="F232" s="200" t="s">
        <v>1462</v>
      </c>
      <c r="G232" s="173"/>
      <c r="H232" s="173"/>
      <c r="I232" s="176"/>
      <c r="J232" s="201">
        <f>BK232</f>
        <v>0</v>
      </c>
      <c r="K232" s="173"/>
      <c r="L232" s="178"/>
      <c r="M232" s="179"/>
      <c r="N232" s="180"/>
      <c r="O232" s="180"/>
      <c r="P232" s="181">
        <f>SUM(P233:P244)</f>
        <v>0</v>
      </c>
      <c r="Q232" s="180"/>
      <c r="R232" s="181">
        <f>SUM(R233:R244)</f>
        <v>0.6773</v>
      </c>
      <c r="S232" s="180"/>
      <c r="T232" s="182">
        <f>SUM(T233:T244)</f>
        <v>0</v>
      </c>
      <c r="AR232" s="183" t="s">
        <v>170</v>
      </c>
      <c r="AT232" s="184" t="s">
        <v>76</v>
      </c>
      <c r="AU232" s="184" t="s">
        <v>85</v>
      </c>
      <c r="AY232" s="183" t="s">
        <v>160</v>
      </c>
      <c r="BK232" s="185">
        <f>SUM(BK233:BK244)</f>
        <v>0</v>
      </c>
    </row>
    <row r="233" spans="1:65" s="2" customFormat="1" ht="16.5" customHeight="1">
      <c r="A233" s="35"/>
      <c r="B233" s="36"/>
      <c r="C233" s="186" t="s">
        <v>492</v>
      </c>
      <c r="D233" s="186" t="s">
        <v>161</v>
      </c>
      <c r="E233" s="187" t="s">
        <v>1463</v>
      </c>
      <c r="F233" s="188" t="s">
        <v>1464</v>
      </c>
      <c r="G233" s="189" t="s">
        <v>164</v>
      </c>
      <c r="H233" s="190">
        <v>5</v>
      </c>
      <c r="I233" s="191"/>
      <c r="J233" s="192">
        <f>ROUND(I233*H233,2)</f>
        <v>0</v>
      </c>
      <c r="K233" s="193"/>
      <c r="L233" s="40"/>
      <c r="M233" s="194" t="s">
        <v>1</v>
      </c>
      <c r="N233" s="195" t="s">
        <v>42</v>
      </c>
      <c r="O233" s="72"/>
      <c r="P233" s="196">
        <f>O233*H233</f>
        <v>0</v>
      </c>
      <c r="Q233" s="196">
        <v>0</v>
      </c>
      <c r="R233" s="196">
        <f>Q233*H233</f>
        <v>0</v>
      </c>
      <c r="S233" s="196">
        <v>0</v>
      </c>
      <c r="T233" s="197">
        <f>S233*H233</f>
        <v>0</v>
      </c>
      <c r="U233" s="35"/>
      <c r="V233" s="35"/>
      <c r="W233" s="35"/>
      <c r="X233" s="35"/>
      <c r="Y233" s="35"/>
      <c r="Z233" s="35"/>
      <c r="AA233" s="35"/>
      <c r="AB233" s="35"/>
      <c r="AC233" s="35"/>
      <c r="AD233" s="35"/>
      <c r="AE233" s="35"/>
      <c r="AR233" s="198" t="s">
        <v>457</v>
      </c>
      <c r="AT233" s="198" t="s">
        <v>161</v>
      </c>
      <c r="AU233" s="198" t="s">
        <v>87</v>
      </c>
      <c r="AY233" s="18" t="s">
        <v>160</v>
      </c>
      <c r="BE233" s="199">
        <f>IF(N233="základní",J233,0)</f>
        <v>0</v>
      </c>
      <c r="BF233" s="199">
        <f>IF(N233="snížená",J233,0)</f>
        <v>0</v>
      </c>
      <c r="BG233" s="199">
        <f>IF(N233="zákl. přenesená",J233,0)</f>
        <v>0</v>
      </c>
      <c r="BH233" s="199">
        <f>IF(N233="sníž. přenesená",J233,0)</f>
        <v>0</v>
      </c>
      <c r="BI233" s="199">
        <f>IF(N233="nulová",J233,0)</f>
        <v>0</v>
      </c>
      <c r="BJ233" s="18" t="s">
        <v>85</v>
      </c>
      <c r="BK233" s="199">
        <f>ROUND(I233*H233,2)</f>
        <v>0</v>
      </c>
      <c r="BL233" s="18" t="s">
        <v>457</v>
      </c>
      <c r="BM233" s="198" t="s">
        <v>1465</v>
      </c>
    </row>
    <row r="234" spans="2:51" s="13" customFormat="1" ht="11.25">
      <c r="B234" s="202"/>
      <c r="C234" s="203"/>
      <c r="D234" s="204" t="s">
        <v>181</v>
      </c>
      <c r="E234" s="205" t="s">
        <v>1</v>
      </c>
      <c r="F234" s="206" t="s">
        <v>1466</v>
      </c>
      <c r="G234" s="203"/>
      <c r="H234" s="207">
        <v>5</v>
      </c>
      <c r="I234" s="208"/>
      <c r="J234" s="203"/>
      <c r="K234" s="203"/>
      <c r="L234" s="209"/>
      <c r="M234" s="210"/>
      <c r="N234" s="211"/>
      <c r="O234" s="211"/>
      <c r="P234" s="211"/>
      <c r="Q234" s="211"/>
      <c r="R234" s="211"/>
      <c r="S234" s="211"/>
      <c r="T234" s="212"/>
      <c r="AT234" s="213" t="s">
        <v>181</v>
      </c>
      <c r="AU234" s="213" t="s">
        <v>87</v>
      </c>
      <c r="AV234" s="13" t="s">
        <v>87</v>
      </c>
      <c r="AW234" s="13" t="s">
        <v>32</v>
      </c>
      <c r="AX234" s="13" t="s">
        <v>85</v>
      </c>
      <c r="AY234" s="213" t="s">
        <v>160</v>
      </c>
    </row>
    <row r="235" spans="1:65" s="2" customFormat="1" ht="16.5" customHeight="1">
      <c r="A235" s="35"/>
      <c r="B235" s="36"/>
      <c r="C235" s="234" t="s">
        <v>496</v>
      </c>
      <c r="D235" s="234" t="s">
        <v>325</v>
      </c>
      <c r="E235" s="235" t="s">
        <v>1467</v>
      </c>
      <c r="F235" s="236" t="s">
        <v>1468</v>
      </c>
      <c r="G235" s="237" t="s">
        <v>164</v>
      </c>
      <c r="H235" s="238">
        <v>3</v>
      </c>
      <c r="I235" s="239"/>
      <c r="J235" s="240">
        <f aca="true" t="shared" si="10" ref="J235:J240">ROUND(I235*H235,2)</f>
        <v>0</v>
      </c>
      <c r="K235" s="241"/>
      <c r="L235" s="242"/>
      <c r="M235" s="243" t="s">
        <v>1</v>
      </c>
      <c r="N235" s="244" t="s">
        <v>42</v>
      </c>
      <c r="O235" s="72"/>
      <c r="P235" s="196">
        <f aca="true" t="shared" si="11" ref="P235:P240">O235*H235</f>
        <v>0</v>
      </c>
      <c r="Q235" s="196">
        <v>0.008</v>
      </c>
      <c r="R235" s="196">
        <f aca="true" t="shared" si="12" ref="R235:R240">Q235*H235</f>
        <v>0.024</v>
      </c>
      <c r="S235" s="196">
        <v>0</v>
      </c>
      <c r="T235" s="197">
        <f aca="true" t="shared" si="13" ref="T235:T240">S235*H235</f>
        <v>0</v>
      </c>
      <c r="U235" s="35"/>
      <c r="V235" s="35"/>
      <c r="W235" s="35"/>
      <c r="X235" s="35"/>
      <c r="Y235" s="35"/>
      <c r="Z235" s="35"/>
      <c r="AA235" s="35"/>
      <c r="AB235" s="35"/>
      <c r="AC235" s="35"/>
      <c r="AD235" s="35"/>
      <c r="AE235" s="35"/>
      <c r="AR235" s="198" t="s">
        <v>1455</v>
      </c>
      <c r="AT235" s="198" t="s">
        <v>325</v>
      </c>
      <c r="AU235" s="198" t="s">
        <v>87</v>
      </c>
      <c r="AY235" s="18" t="s">
        <v>160</v>
      </c>
      <c r="BE235" s="199">
        <f aca="true" t="shared" si="14" ref="BE235:BE240">IF(N235="základní",J235,0)</f>
        <v>0</v>
      </c>
      <c r="BF235" s="199">
        <f aca="true" t="shared" si="15" ref="BF235:BF240">IF(N235="snížená",J235,0)</f>
        <v>0</v>
      </c>
      <c r="BG235" s="199">
        <f aca="true" t="shared" si="16" ref="BG235:BG240">IF(N235="zákl. přenesená",J235,0)</f>
        <v>0</v>
      </c>
      <c r="BH235" s="199">
        <f aca="true" t="shared" si="17" ref="BH235:BH240">IF(N235="sníž. přenesená",J235,0)</f>
        <v>0</v>
      </c>
      <c r="BI235" s="199">
        <f aca="true" t="shared" si="18" ref="BI235:BI240">IF(N235="nulová",J235,0)</f>
        <v>0</v>
      </c>
      <c r="BJ235" s="18" t="s">
        <v>85</v>
      </c>
      <c r="BK235" s="199">
        <f aca="true" t="shared" si="19" ref="BK235:BK240">ROUND(I235*H235,2)</f>
        <v>0</v>
      </c>
      <c r="BL235" s="18" t="s">
        <v>1455</v>
      </c>
      <c r="BM235" s="198" t="s">
        <v>1469</v>
      </c>
    </row>
    <row r="236" spans="1:65" s="2" customFormat="1" ht="16.5" customHeight="1">
      <c r="A236" s="35"/>
      <c r="B236" s="36"/>
      <c r="C236" s="234" t="s">
        <v>509</v>
      </c>
      <c r="D236" s="234" t="s">
        <v>325</v>
      </c>
      <c r="E236" s="235" t="s">
        <v>1470</v>
      </c>
      <c r="F236" s="236" t="s">
        <v>1471</v>
      </c>
      <c r="G236" s="237" t="s">
        <v>164</v>
      </c>
      <c r="H236" s="238">
        <v>1</v>
      </c>
      <c r="I236" s="239"/>
      <c r="J236" s="240">
        <f t="shared" si="10"/>
        <v>0</v>
      </c>
      <c r="K236" s="241"/>
      <c r="L236" s="242"/>
      <c r="M236" s="243" t="s">
        <v>1</v>
      </c>
      <c r="N236" s="244" t="s">
        <v>42</v>
      </c>
      <c r="O236" s="72"/>
      <c r="P236" s="196">
        <f t="shared" si="11"/>
        <v>0</v>
      </c>
      <c r="Q236" s="196">
        <v>0.0105</v>
      </c>
      <c r="R236" s="196">
        <f t="shared" si="12"/>
        <v>0.0105</v>
      </c>
      <c r="S236" s="196">
        <v>0</v>
      </c>
      <c r="T236" s="197">
        <f t="shared" si="13"/>
        <v>0</v>
      </c>
      <c r="U236" s="35"/>
      <c r="V236" s="35"/>
      <c r="W236" s="35"/>
      <c r="X236" s="35"/>
      <c r="Y236" s="35"/>
      <c r="Z236" s="35"/>
      <c r="AA236" s="35"/>
      <c r="AB236" s="35"/>
      <c r="AC236" s="35"/>
      <c r="AD236" s="35"/>
      <c r="AE236" s="35"/>
      <c r="AR236" s="198" t="s">
        <v>1455</v>
      </c>
      <c r="AT236" s="198" t="s">
        <v>325</v>
      </c>
      <c r="AU236" s="198" t="s">
        <v>87</v>
      </c>
      <c r="AY236" s="18" t="s">
        <v>160</v>
      </c>
      <c r="BE236" s="199">
        <f t="shared" si="14"/>
        <v>0</v>
      </c>
      <c r="BF236" s="199">
        <f t="shared" si="15"/>
        <v>0</v>
      </c>
      <c r="BG236" s="199">
        <f t="shared" si="16"/>
        <v>0</v>
      </c>
      <c r="BH236" s="199">
        <f t="shared" si="17"/>
        <v>0</v>
      </c>
      <c r="BI236" s="199">
        <f t="shared" si="18"/>
        <v>0</v>
      </c>
      <c r="BJ236" s="18" t="s">
        <v>85</v>
      </c>
      <c r="BK236" s="199">
        <f t="shared" si="19"/>
        <v>0</v>
      </c>
      <c r="BL236" s="18" t="s">
        <v>1455</v>
      </c>
      <c r="BM236" s="198" t="s">
        <v>1472</v>
      </c>
    </row>
    <row r="237" spans="1:65" s="2" customFormat="1" ht="16.5" customHeight="1">
      <c r="A237" s="35"/>
      <c r="B237" s="36"/>
      <c r="C237" s="234" t="s">
        <v>390</v>
      </c>
      <c r="D237" s="234" t="s">
        <v>325</v>
      </c>
      <c r="E237" s="235" t="s">
        <v>1473</v>
      </c>
      <c r="F237" s="236" t="s">
        <v>1474</v>
      </c>
      <c r="G237" s="237" t="s">
        <v>164</v>
      </c>
      <c r="H237" s="238">
        <v>1</v>
      </c>
      <c r="I237" s="239"/>
      <c r="J237" s="240">
        <f t="shared" si="10"/>
        <v>0</v>
      </c>
      <c r="K237" s="241"/>
      <c r="L237" s="242"/>
      <c r="M237" s="243" t="s">
        <v>1</v>
      </c>
      <c r="N237" s="244" t="s">
        <v>42</v>
      </c>
      <c r="O237" s="72"/>
      <c r="P237" s="196">
        <f t="shared" si="11"/>
        <v>0</v>
      </c>
      <c r="Q237" s="196">
        <v>0.0128</v>
      </c>
      <c r="R237" s="196">
        <f t="shared" si="12"/>
        <v>0.0128</v>
      </c>
      <c r="S237" s="196">
        <v>0</v>
      </c>
      <c r="T237" s="197">
        <f t="shared" si="13"/>
        <v>0</v>
      </c>
      <c r="U237" s="35"/>
      <c r="V237" s="35"/>
      <c r="W237" s="35"/>
      <c r="X237" s="35"/>
      <c r="Y237" s="35"/>
      <c r="Z237" s="35"/>
      <c r="AA237" s="35"/>
      <c r="AB237" s="35"/>
      <c r="AC237" s="35"/>
      <c r="AD237" s="35"/>
      <c r="AE237" s="35"/>
      <c r="AR237" s="198" t="s">
        <v>1455</v>
      </c>
      <c r="AT237" s="198" t="s">
        <v>325</v>
      </c>
      <c r="AU237" s="198" t="s">
        <v>87</v>
      </c>
      <c r="AY237" s="18" t="s">
        <v>160</v>
      </c>
      <c r="BE237" s="199">
        <f t="shared" si="14"/>
        <v>0</v>
      </c>
      <c r="BF237" s="199">
        <f t="shared" si="15"/>
        <v>0</v>
      </c>
      <c r="BG237" s="199">
        <f t="shared" si="16"/>
        <v>0</v>
      </c>
      <c r="BH237" s="199">
        <f t="shared" si="17"/>
        <v>0</v>
      </c>
      <c r="BI237" s="199">
        <f t="shared" si="18"/>
        <v>0</v>
      </c>
      <c r="BJ237" s="18" t="s">
        <v>85</v>
      </c>
      <c r="BK237" s="199">
        <f t="shared" si="19"/>
        <v>0</v>
      </c>
      <c r="BL237" s="18" t="s">
        <v>1455</v>
      </c>
      <c r="BM237" s="198" t="s">
        <v>1475</v>
      </c>
    </row>
    <row r="238" spans="1:65" s="2" customFormat="1" ht="16.5" customHeight="1">
      <c r="A238" s="35"/>
      <c r="B238" s="36"/>
      <c r="C238" s="186" t="s">
        <v>517</v>
      </c>
      <c r="D238" s="186" t="s">
        <v>161</v>
      </c>
      <c r="E238" s="187" t="s">
        <v>1476</v>
      </c>
      <c r="F238" s="188" t="s">
        <v>1477</v>
      </c>
      <c r="G238" s="189" t="s">
        <v>164</v>
      </c>
      <c r="H238" s="190">
        <v>12</v>
      </c>
      <c r="I238" s="191"/>
      <c r="J238" s="192">
        <f t="shared" si="10"/>
        <v>0</v>
      </c>
      <c r="K238" s="193"/>
      <c r="L238" s="40"/>
      <c r="M238" s="194" t="s">
        <v>1</v>
      </c>
      <c r="N238" s="195" t="s">
        <v>42</v>
      </c>
      <c r="O238" s="72"/>
      <c r="P238" s="196">
        <f t="shared" si="11"/>
        <v>0</v>
      </c>
      <c r="Q238" s="196">
        <v>0</v>
      </c>
      <c r="R238" s="196">
        <f t="shared" si="12"/>
        <v>0</v>
      </c>
      <c r="S238" s="196">
        <v>0</v>
      </c>
      <c r="T238" s="197">
        <f t="shared" si="13"/>
        <v>0</v>
      </c>
      <c r="U238" s="35"/>
      <c r="V238" s="35"/>
      <c r="W238" s="35"/>
      <c r="X238" s="35"/>
      <c r="Y238" s="35"/>
      <c r="Z238" s="35"/>
      <c r="AA238" s="35"/>
      <c r="AB238" s="35"/>
      <c r="AC238" s="35"/>
      <c r="AD238" s="35"/>
      <c r="AE238" s="35"/>
      <c r="AR238" s="198" t="s">
        <v>457</v>
      </c>
      <c r="AT238" s="198" t="s">
        <v>161</v>
      </c>
      <c r="AU238" s="198" t="s">
        <v>87</v>
      </c>
      <c r="AY238" s="18" t="s">
        <v>160</v>
      </c>
      <c r="BE238" s="199">
        <f t="shared" si="14"/>
        <v>0</v>
      </c>
      <c r="BF238" s="199">
        <f t="shared" si="15"/>
        <v>0</v>
      </c>
      <c r="BG238" s="199">
        <f t="shared" si="16"/>
        <v>0</v>
      </c>
      <c r="BH238" s="199">
        <f t="shared" si="17"/>
        <v>0</v>
      </c>
      <c r="BI238" s="199">
        <f t="shared" si="18"/>
        <v>0</v>
      </c>
      <c r="BJ238" s="18" t="s">
        <v>85</v>
      </c>
      <c r="BK238" s="199">
        <f t="shared" si="19"/>
        <v>0</v>
      </c>
      <c r="BL238" s="18" t="s">
        <v>457</v>
      </c>
      <c r="BM238" s="198" t="s">
        <v>1478</v>
      </c>
    </row>
    <row r="239" spans="1:65" s="2" customFormat="1" ht="16.5" customHeight="1">
      <c r="A239" s="35"/>
      <c r="B239" s="36"/>
      <c r="C239" s="234" t="s">
        <v>521</v>
      </c>
      <c r="D239" s="234" t="s">
        <v>325</v>
      </c>
      <c r="E239" s="235" t="s">
        <v>1479</v>
      </c>
      <c r="F239" s="236" t="s">
        <v>1480</v>
      </c>
      <c r="G239" s="237" t="s">
        <v>164</v>
      </c>
      <c r="H239" s="238">
        <v>12</v>
      </c>
      <c r="I239" s="239"/>
      <c r="J239" s="240">
        <f t="shared" si="10"/>
        <v>0</v>
      </c>
      <c r="K239" s="241"/>
      <c r="L239" s="242"/>
      <c r="M239" s="243" t="s">
        <v>1</v>
      </c>
      <c r="N239" s="244" t="s">
        <v>42</v>
      </c>
      <c r="O239" s="72"/>
      <c r="P239" s="196">
        <f t="shared" si="11"/>
        <v>0</v>
      </c>
      <c r="Q239" s="196">
        <v>0</v>
      </c>
      <c r="R239" s="196">
        <f t="shared" si="12"/>
        <v>0</v>
      </c>
      <c r="S239" s="196">
        <v>0</v>
      </c>
      <c r="T239" s="197">
        <f t="shared" si="13"/>
        <v>0</v>
      </c>
      <c r="U239" s="35"/>
      <c r="V239" s="35"/>
      <c r="W239" s="35"/>
      <c r="X239" s="35"/>
      <c r="Y239" s="35"/>
      <c r="Z239" s="35"/>
      <c r="AA239" s="35"/>
      <c r="AB239" s="35"/>
      <c r="AC239" s="35"/>
      <c r="AD239" s="35"/>
      <c r="AE239" s="35"/>
      <c r="AR239" s="198" t="s">
        <v>333</v>
      </c>
      <c r="AT239" s="198" t="s">
        <v>325</v>
      </c>
      <c r="AU239" s="198" t="s">
        <v>87</v>
      </c>
      <c r="AY239" s="18" t="s">
        <v>160</v>
      </c>
      <c r="BE239" s="199">
        <f t="shared" si="14"/>
        <v>0</v>
      </c>
      <c r="BF239" s="199">
        <f t="shared" si="15"/>
        <v>0</v>
      </c>
      <c r="BG239" s="199">
        <f t="shared" si="16"/>
        <v>0</v>
      </c>
      <c r="BH239" s="199">
        <f t="shared" si="17"/>
        <v>0</v>
      </c>
      <c r="BI239" s="199">
        <f t="shared" si="18"/>
        <v>0</v>
      </c>
      <c r="BJ239" s="18" t="s">
        <v>85</v>
      </c>
      <c r="BK239" s="199">
        <f t="shared" si="19"/>
        <v>0</v>
      </c>
      <c r="BL239" s="18" t="s">
        <v>237</v>
      </c>
      <c r="BM239" s="198" t="s">
        <v>1481</v>
      </c>
    </row>
    <row r="240" spans="1:65" s="2" customFormat="1" ht="21.75" customHeight="1">
      <c r="A240" s="35"/>
      <c r="B240" s="36"/>
      <c r="C240" s="186" t="s">
        <v>526</v>
      </c>
      <c r="D240" s="186" t="s">
        <v>161</v>
      </c>
      <c r="E240" s="187" t="s">
        <v>1482</v>
      </c>
      <c r="F240" s="188" t="s">
        <v>1483</v>
      </c>
      <c r="G240" s="189" t="s">
        <v>1484</v>
      </c>
      <c r="H240" s="190">
        <v>1</v>
      </c>
      <c r="I240" s="191"/>
      <c r="J240" s="192">
        <f t="shared" si="10"/>
        <v>0</v>
      </c>
      <c r="K240" s="193"/>
      <c r="L240" s="40"/>
      <c r="M240" s="194" t="s">
        <v>1</v>
      </c>
      <c r="N240" s="195" t="s">
        <v>42</v>
      </c>
      <c r="O240" s="72"/>
      <c r="P240" s="196">
        <f t="shared" si="11"/>
        <v>0</v>
      </c>
      <c r="Q240" s="196">
        <v>0</v>
      </c>
      <c r="R240" s="196">
        <f t="shared" si="12"/>
        <v>0</v>
      </c>
      <c r="S240" s="196">
        <v>0</v>
      </c>
      <c r="T240" s="197">
        <f t="shared" si="13"/>
        <v>0</v>
      </c>
      <c r="U240" s="35"/>
      <c r="V240" s="35"/>
      <c r="W240" s="35"/>
      <c r="X240" s="35"/>
      <c r="Y240" s="35"/>
      <c r="Z240" s="35"/>
      <c r="AA240" s="35"/>
      <c r="AB240" s="35"/>
      <c r="AC240" s="35"/>
      <c r="AD240" s="35"/>
      <c r="AE240" s="35"/>
      <c r="AR240" s="198" t="s">
        <v>457</v>
      </c>
      <c r="AT240" s="198" t="s">
        <v>161</v>
      </c>
      <c r="AU240" s="198" t="s">
        <v>87</v>
      </c>
      <c r="AY240" s="18" t="s">
        <v>160</v>
      </c>
      <c r="BE240" s="199">
        <f t="shared" si="14"/>
        <v>0</v>
      </c>
      <c r="BF240" s="199">
        <f t="shared" si="15"/>
        <v>0</v>
      </c>
      <c r="BG240" s="199">
        <f t="shared" si="16"/>
        <v>0</v>
      </c>
      <c r="BH240" s="199">
        <f t="shared" si="17"/>
        <v>0</v>
      </c>
      <c r="BI240" s="199">
        <f t="shared" si="18"/>
        <v>0</v>
      </c>
      <c r="BJ240" s="18" t="s">
        <v>85</v>
      </c>
      <c r="BK240" s="199">
        <f t="shared" si="19"/>
        <v>0</v>
      </c>
      <c r="BL240" s="18" t="s">
        <v>457</v>
      </c>
      <c r="BM240" s="198" t="s">
        <v>1485</v>
      </c>
    </row>
    <row r="241" spans="1:47" s="2" customFormat="1" ht="29.25">
      <c r="A241" s="35"/>
      <c r="B241" s="36"/>
      <c r="C241" s="37"/>
      <c r="D241" s="204" t="s">
        <v>187</v>
      </c>
      <c r="E241" s="37"/>
      <c r="F241" s="214" t="s">
        <v>1486</v>
      </c>
      <c r="G241" s="37"/>
      <c r="H241" s="37"/>
      <c r="I241" s="215"/>
      <c r="J241" s="37"/>
      <c r="K241" s="37"/>
      <c r="L241" s="40"/>
      <c r="M241" s="216"/>
      <c r="N241" s="217"/>
      <c r="O241" s="72"/>
      <c r="P241" s="72"/>
      <c r="Q241" s="72"/>
      <c r="R241" s="72"/>
      <c r="S241" s="72"/>
      <c r="T241" s="73"/>
      <c r="U241" s="35"/>
      <c r="V241" s="35"/>
      <c r="W241" s="35"/>
      <c r="X241" s="35"/>
      <c r="Y241" s="35"/>
      <c r="Z241" s="35"/>
      <c r="AA241" s="35"/>
      <c r="AB241" s="35"/>
      <c r="AC241" s="35"/>
      <c r="AD241" s="35"/>
      <c r="AE241" s="35"/>
      <c r="AT241" s="18" t="s">
        <v>187</v>
      </c>
      <c r="AU241" s="18" t="s">
        <v>87</v>
      </c>
    </row>
    <row r="242" spans="1:65" s="2" customFormat="1" ht="21.75" customHeight="1">
      <c r="A242" s="35"/>
      <c r="B242" s="36"/>
      <c r="C242" s="186" t="s">
        <v>457</v>
      </c>
      <c r="D242" s="186" t="s">
        <v>161</v>
      </c>
      <c r="E242" s="187" t="s">
        <v>1487</v>
      </c>
      <c r="F242" s="188" t="s">
        <v>1488</v>
      </c>
      <c r="G242" s="189" t="s">
        <v>210</v>
      </c>
      <c r="H242" s="190">
        <v>630</v>
      </c>
      <c r="I242" s="191"/>
      <c r="J242" s="192">
        <f>ROUND(I242*H242,2)</f>
        <v>0</v>
      </c>
      <c r="K242" s="193"/>
      <c r="L242" s="40"/>
      <c r="M242" s="194" t="s">
        <v>1</v>
      </c>
      <c r="N242" s="195" t="s">
        <v>42</v>
      </c>
      <c r="O242" s="72"/>
      <c r="P242" s="196">
        <f>O242*H242</f>
        <v>0</v>
      </c>
      <c r="Q242" s="196">
        <v>0</v>
      </c>
      <c r="R242" s="196">
        <f>Q242*H242</f>
        <v>0</v>
      </c>
      <c r="S242" s="196">
        <v>0</v>
      </c>
      <c r="T242" s="197">
        <f>S242*H242</f>
        <v>0</v>
      </c>
      <c r="U242" s="35"/>
      <c r="V242" s="35"/>
      <c r="W242" s="35"/>
      <c r="X242" s="35"/>
      <c r="Y242" s="35"/>
      <c r="Z242" s="35"/>
      <c r="AA242" s="35"/>
      <c r="AB242" s="35"/>
      <c r="AC242" s="35"/>
      <c r="AD242" s="35"/>
      <c r="AE242" s="35"/>
      <c r="AR242" s="198" t="s">
        <v>457</v>
      </c>
      <c r="AT242" s="198" t="s">
        <v>161</v>
      </c>
      <c r="AU242" s="198" t="s">
        <v>87</v>
      </c>
      <c r="AY242" s="18" t="s">
        <v>160</v>
      </c>
      <c r="BE242" s="199">
        <f>IF(N242="základní",J242,0)</f>
        <v>0</v>
      </c>
      <c r="BF242" s="199">
        <f>IF(N242="snížená",J242,0)</f>
        <v>0</v>
      </c>
      <c r="BG242" s="199">
        <f>IF(N242="zákl. přenesená",J242,0)</f>
        <v>0</v>
      </c>
      <c r="BH242" s="199">
        <f>IF(N242="sníž. přenesená",J242,0)</f>
        <v>0</v>
      </c>
      <c r="BI242" s="199">
        <f>IF(N242="nulová",J242,0)</f>
        <v>0</v>
      </c>
      <c r="BJ242" s="18" t="s">
        <v>85</v>
      </c>
      <c r="BK242" s="199">
        <f>ROUND(I242*H242,2)</f>
        <v>0</v>
      </c>
      <c r="BL242" s="18" t="s">
        <v>457</v>
      </c>
      <c r="BM242" s="198" t="s">
        <v>1489</v>
      </c>
    </row>
    <row r="243" spans="2:51" s="13" customFormat="1" ht="11.25">
      <c r="B243" s="202"/>
      <c r="C243" s="203"/>
      <c r="D243" s="204" t="s">
        <v>181</v>
      </c>
      <c r="E243" s="205" t="s">
        <v>1</v>
      </c>
      <c r="F243" s="206" t="s">
        <v>1490</v>
      </c>
      <c r="G243" s="203"/>
      <c r="H243" s="207">
        <v>630</v>
      </c>
      <c r="I243" s="208"/>
      <c r="J243" s="203"/>
      <c r="K243" s="203"/>
      <c r="L243" s="209"/>
      <c r="M243" s="210"/>
      <c r="N243" s="211"/>
      <c r="O243" s="211"/>
      <c r="P243" s="211"/>
      <c r="Q243" s="211"/>
      <c r="R243" s="211"/>
      <c r="S243" s="211"/>
      <c r="T243" s="212"/>
      <c r="AT243" s="213" t="s">
        <v>181</v>
      </c>
      <c r="AU243" s="213" t="s">
        <v>87</v>
      </c>
      <c r="AV243" s="13" t="s">
        <v>87</v>
      </c>
      <c r="AW243" s="13" t="s">
        <v>32</v>
      </c>
      <c r="AX243" s="13" t="s">
        <v>85</v>
      </c>
      <c r="AY243" s="213" t="s">
        <v>160</v>
      </c>
    </row>
    <row r="244" spans="1:65" s="2" customFormat="1" ht="16.5" customHeight="1">
      <c r="A244" s="35"/>
      <c r="B244" s="36"/>
      <c r="C244" s="234" t="s">
        <v>534</v>
      </c>
      <c r="D244" s="234" t="s">
        <v>325</v>
      </c>
      <c r="E244" s="235" t="s">
        <v>1491</v>
      </c>
      <c r="F244" s="236" t="s">
        <v>1492</v>
      </c>
      <c r="G244" s="237" t="s">
        <v>328</v>
      </c>
      <c r="H244" s="238">
        <v>630</v>
      </c>
      <c r="I244" s="239"/>
      <c r="J244" s="240">
        <f>ROUND(I244*H244,2)</f>
        <v>0</v>
      </c>
      <c r="K244" s="241"/>
      <c r="L244" s="242"/>
      <c r="M244" s="243" t="s">
        <v>1</v>
      </c>
      <c r="N244" s="244" t="s">
        <v>42</v>
      </c>
      <c r="O244" s="72"/>
      <c r="P244" s="196">
        <f>O244*H244</f>
        <v>0</v>
      </c>
      <c r="Q244" s="196">
        <v>0.001</v>
      </c>
      <c r="R244" s="196">
        <f>Q244*H244</f>
        <v>0.63</v>
      </c>
      <c r="S244" s="196">
        <v>0</v>
      </c>
      <c r="T244" s="197">
        <f>S244*H244</f>
        <v>0</v>
      </c>
      <c r="U244" s="35"/>
      <c r="V244" s="35"/>
      <c r="W244" s="35"/>
      <c r="X244" s="35"/>
      <c r="Y244" s="35"/>
      <c r="Z244" s="35"/>
      <c r="AA244" s="35"/>
      <c r="AB244" s="35"/>
      <c r="AC244" s="35"/>
      <c r="AD244" s="35"/>
      <c r="AE244" s="35"/>
      <c r="AR244" s="198" t="s">
        <v>1455</v>
      </c>
      <c r="AT244" s="198" t="s">
        <v>325</v>
      </c>
      <c r="AU244" s="198" t="s">
        <v>87</v>
      </c>
      <c r="AY244" s="18" t="s">
        <v>160</v>
      </c>
      <c r="BE244" s="199">
        <f>IF(N244="základní",J244,0)</f>
        <v>0</v>
      </c>
      <c r="BF244" s="199">
        <f>IF(N244="snížená",J244,0)</f>
        <v>0</v>
      </c>
      <c r="BG244" s="199">
        <f>IF(N244="zákl. přenesená",J244,0)</f>
        <v>0</v>
      </c>
      <c r="BH244" s="199">
        <f>IF(N244="sníž. přenesená",J244,0)</f>
        <v>0</v>
      </c>
      <c r="BI244" s="199">
        <f>IF(N244="nulová",J244,0)</f>
        <v>0</v>
      </c>
      <c r="BJ244" s="18" t="s">
        <v>85</v>
      </c>
      <c r="BK244" s="199">
        <f>ROUND(I244*H244,2)</f>
        <v>0</v>
      </c>
      <c r="BL244" s="18" t="s">
        <v>1455</v>
      </c>
      <c r="BM244" s="198" t="s">
        <v>1493</v>
      </c>
    </row>
    <row r="245" spans="2:63" s="12" customFormat="1" ht="25.9" customHeight="1">
      <c r="B245" s="172"/>
      <c r="C245" s="173"/>
      <c r="D245" s="174" t="s">
        <v>76</v>
      </c>
      <c r="E245" s="175" t="s">
        <v>1494</v>
      </c>
      <c r="F245" s="175" t="s">
        <v>1495</v>
      </c>
      <c r="G245" s="173"/>
      <c r="H245" s="173"/>
      <c r="I245" s="176"/>
      <c r="J245" s="177">
        <f>BK245</f>
        <v>0</v>
      </c>
      <c r="K245" s="173"/>
      <c r="L245" s="178"/>
      <c r="M245" s="179"/>
      <c r="N245" s="180"/>
      <c r="O245" s="180"/>
      <c r="P245" s="181">
        <f>P246</f>
        <v>0</v>
      </c>
      <c r="Q245" s="180"/>
      <c r="R245" s="181">
        <f>R246</f>
        <v>0</v>
      </c>
      <c r="S245" s="180"/>
      <c r="T245" s="182">
        <f>T246</f>
        <v>0</v>
      </c>
      <c r="AR245" s="183" t="s">
        <v>165</v>
      </c>
      <c r="AT245" s="184" t="s">
        <v>76</v>
      </c>
      <c r="AU245" s="184" t="s">
        <v>77</v>
      </c>
      <c r="AY245" s="183" t="s">
        <v>160</v>
      </c>
      <c r="BK245" s="185">
        <f>BK246</f>
        <v>0</v>
      </c>
    </row>
    <row r="246" spans="1:65" s="2" customFormat="1" ht="16.5" customHeight="1">
      <c r="A246" s="35"/>
      <c r="B246" s="36"/>
      <c r="C246" s="186" t="s">
        <v>540</v>
      </c>
      <c r="D246" s="186" t="s">
        <v>161</v>
      </c>
      <c r="E246" s="187" t="s">
        <v>1496</v>
      </c>
      <c r="F246" s="188" t="s">
        <v>1497</v>
      </c>
      <c r="G246" s="189" t="s">
        <v>840</v>
      </c>
      <c r="H246" s="190">
        <v>50</v>
      </c>
      <c r="I246" s="191"/>
      <c r="J246" s="192">
        <f>ROUND(I246*H246,2)</f>
        <v>0</v>
      </c>
      <c r="K246" s="193"/>
      <c r="L246" s="40"/>
      <c r="M246" s="218" t="s">
        <v>1</v>
      </c>
      <c r="N246" s="219" t="s">
        <v>42</v>
      </c>
      <c r="O246" s="220"/>
      <c r="P246" s="221">
        <f>O246*H246</f>
        <v>0</v>
      </c>
      <c r="Q246" s="221">
        <v>0</v>
      </c>
      <c r="R246" s="221">
        <f>Q246*H246</f>
        <v>0</v>
      </c>
      <c r="S246" s="221">
        <v>0</v>
      </c>
      <c r="T246" s="222">
        <f>S246*H246</f>
        <v>0</v>
      </c>
      <c r="U246" s="35"/>
      <c r="V246" s="35"/>
      <c r="W246" s="35"/>
      <c r="X246" s="35"/>
      <c r="Y246" s="35"/>
      <c r="Z246" s="35"/>
      <c r="AA246" s="35"/>
      <c r="AB246" s="35"/>
      <c r="AC246" s="35"/>
      <c r="AD246" s="35"/>
      <c r="AE246" s="35"/>
      <c r="AR246" s="198" t="s">
        <v>1498</v>
      </c>
      <c r="AT246" s="198" t="s">
        <v>161</v>
      </c>
      <c r="AU246" s="198" t="s">
        <v>85</v>
      </c>
      <c r="AY246" s="18" t="s">
        <v>160</v>
      </c>
      <c r="BE246" s="199">
        <f>IF(N246="základní",J246,0)</f>
        <v>0</v>
      </c>
      <c r="BF246" s="199">
        <f>IF(N246="snížená",J246,0)</f>
        <v>0</v>
      </c>
      <c r="BG246" s="199">
        <f>IF(N246="zákl. přenesená",J246,0)</f>
        <v>0</v>
      </c>
      <c r="BH246" s="199">
        <f>IF(N246="sníž. přenesená",J246,0)</f>
        <v>0</v>
      </c>
      <c r="BI246" s="199">
        <f>IF(N246="nulová",J246,0)</f>
        <v>0</v>
      </c>
      <c r="BJ246" s="18" t="s">
        <v>85</v>
      </c>
      <c r="BK246" s="199">
        <f>ROUND(I246*H246,2)</f>
        <v>0</v>
      </c>
      <c r="BL246" s="18" t="s">
        <v>1498</v>
      </c>
      <c r="BM246" s="198" t="s">
        <v>1499</v>
      </c>
    </row>
    <row r="247" spans="1:31" s="2" customFormat="1" ht="6.95" customHeight="1">
      <c r="A247" s="35"/>
      <c r="B247" s="55"/>
      <c r="C247" s="56"/>
      <c r="D247" s="56"/>
      <c r="E247" s="56"/>
      <c r="F247" s="56"/>
      <c r="G247" s="56"/>
      <c r="H247" s="56"/>
      <c r="I247" s="56"/>
      <c r="J247" s="56"/>
      <c r="K247" s="56"/>
      <c r="L247" s="40"/>
      <c r="M247" s="35"/>
      <c r="O247" s="35"/>
      <c r="P247" s="35"/>
      <c r="Q247" s="35"/>
      <c r="R247" s="35"/>
      <c r="S247" s="35"/>
      <c r="T247" s="35"/>
      <c r="U247" s="35"/>
      <c r="V247" s="35"/>
      <c r="W247" s="35"/>
      <c r="X247" s="35"/>
      <c r="Y247" s="35"/>
      <c r="Z247" s="35"/>
      <c r="AA247" s="35"/>
      <c r="AB247" s="35"/>
      <c r="AC247" s="35"/>
      <c r="AD247" s="35"/>
      <c r="AE247" s="35"/>
    </row>
  </sheetData>
  <sheetProtection algorithmName="SHA-512" hashValue="8INWugg2sboYL6JBQ45J9/eXrSVsH8SIiT8tsHqg5hZFvAuk0OIeycy3Xsg+6QLqRji0SQGkchbMd1Or2RiHJw==" saltValue="X9+CCmjzKKMEfaEaDzlXuGHhLO7nL93iSoOFfak6+FfWrs7lj9tX3R6xHSoSoS8Z2JyQdMlt2Fm3ycGriXsakw==" spinCount="100000" sheet="1" objects="1" scenarios="1" formatColumns="0" formatRows="0" autoFilter="0"/>
  <autoFilter ref="C131:K246"/>
  <mergeCells count="9">
    <mergeCell ref="E87:H87"/>
    <mergeCell ref="E122:H122"/>
    <mergeCell ref="E124:H12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1"/>
      <c r="M2" s="301"/>
      <c r="N2" s="301"/>
      <c r="O2" s="301"/>
      <c r="P2" s="301"/>
      <c r="Q2" s="301"/>
      <c r="R2" s="301"/>
      <c r="S2" s="301"/>
      <c r="T2" s="301"/>
      <c r="U2" s="301"/>
      <c r="V2" s="301"/>
      <c r="AT2" s="18" t="s">
        <v>117</v>
      </c>
    </row>
    <row r="3" spans="2:46" s="1" customFormat="1" ht="6.95" customHeight="1">
      <c r="B3" s="109"/>
      <c r="C3" s="110"/>
      <c r="D3" s="110"/>
      <c r="E3" s="110"/>
      <c r="F3" s="110"/>
      <c r="G3" s="110"/>
      <c r="H3" s="110"/>
      <c r="I3" s="110"/>
      <c r="J3" s="110"/>
      <c r="K3" s="110"/>
      <c r="L3" s="21"/>
      <c r="AT3" s="18" t="s">
        <v>87</v>
      </c>
    </row>
    <row r="4" spans="2:46" s="1" customFormat="1" ht="24.95" customHeight="1">
      <c r="B4" s="21"/>
      <c r="D4" s="111" t="s">
        <v>133</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16" t="str">
        <f>'Rekapitulace stavby'!K6</f>
        <v>Revitalizace prostranství Na Rybníčku k.ú. Třeboň</v>
      </c>
      <c r="F7" s="317"/>
      <c r="G7" s="317"/>
      <c r="H7" s="317"/>
      <c r="L7" s="21"/>
    </row>
    <row r="8" spans="1:31" s="2" customFormat="1" ht="12" customHeight="1">
      <c r="A8" s="35"/>
      <c r="B8" s="40"/>
      <c r="C8" s="35"/>
      <c r="D8" s="113" t="s">
        <v>134</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18" t="s">
        <v>1500</v>
      </c>
      <c r="F9" s="319"/>
      <c r="G9" s="319"/>
      <c r="H9" s="319"/>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114</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20. 8. 2021</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20" t="str">
        <f>'Rekapitulace stavby'!E14</f>
        <v>Vyplň údaj</v>
      </c>
      <c r="F18" s="321"/>
      <c r="G18" s="321"/>
      <c r="H18" s="321"/>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31</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33</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34</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47.25" customHeight="1">
      <c r="A27" s="116"/>
      <c r="B27" s="117"/>
      <c r="C27" s="116"/>
      <c r="D27" s="116"/>
      <c r="E27" s="322" t="s">
        <v>36</v>
      </c>
      <c r="F27" s="322"/>
      <c r="G27" s="322"/>
      <c r="H27" s="322"/>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37</v>
      </c>
      <c r="E30" s="35"/>
      <c r="F30" s="35"/>
      <c r="G30" s="35"/>
      <c r="H30" s="35"/>
      <c r="I30" s="35"/>
      <c r="J30" s="121">
        <f>ROUND(J126,2)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39</v>
      </c>
      <c r="G32" s="35"/>
      <c r="H32" s="35"/>
      <c r="I32" s="122" t="s">
        <v>38</v>
      </c>
      <c r="J32" s="122" t="s">
        <v>40</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41</v>
      </c>
      <c r="E33" s="113" t="s">
        <v>42</v>
      </c>
      <c r="F33" s="124">
        <f>ROUND((SUM(BE126:BE169)),2)</f>
        <v>0</v>
      </c>
      <c r="G33" s="35"/>
      <c r="H33" s="35"/>
      <c r="I33" s="125">
        <v>0.21</v>
      </c>
      <c r="J33" s="124">
        <f>ROUND(((SUM(BE126:BE169))*I33),2)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43</v>
      </c>
      <c r="F34" s="124">
        <f>ROUND((SUM(BF126:BF169)),2)</f>
        <v>0</v>
      </c>
      <c r="G34" s="35"/>
      <c r="H34" s="35"/>
      <c r="I34" s="125">
        <v>0.15</v>
      </c>
      <c r="J34" s="124">
        <f>ROUND(((SUM(BF126:BF169))*I34),2)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44</v>
      </c>
      <c r="F35" s="124">
        <f>ROUND((SUM(BG126:BG169)),2)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45</v>
      </c>
      <c r="F36" s="124">
        <f>ROUND((SUM(BH126:BH169)),2)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46</v>
      </c>
      <c r="F37" s="124">
        <f>ROUND((SUM(BI126:BI169)),2)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47</v>
      </c>
      <c r="E39" s="128"/>
      <c r="F39" s="128"/>
      <c r="G39" s="129" t="s">
        <v>48</v>
      </c>
      <c r="H39" s="130" t="s">
        <v>49</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50</v>
      </c>
      <c r="E50" s="134"/>
      <c r="F50" s="134"/>
      <c r="G50" s="133" t="s">
        <v>51</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52</v>
      </c>
      <c r="E61" s="136"/>
      <c r="F61" s="137" t="s">
        <v>53</v>
      </c>
      <c r="G61" s="135" t="s">
        <v>52</v>
      </c>
      <c r="H61" s="136"/>
      <c r="I61" s="136"/>
      <c r="J61" s="138" t="s">
        <v>53</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54</v>
      </c>
      <c r="E65" s="139"/>
      <c r="F65" s="139"/>
      <c r="G65" s="133" t="s">
        <v>55</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52</v>
      </c>
      <c r="E76" s="136"/>
      <c r="F76" s="137" t="s">
        <v>53</v>
      </c>
      <c r="G76" s="135" t="s">
        <v>52</v>
      </c>
      <c r="H76" s="136"/>
      <c r="I76" s="136"/>
      <c r="J76" s="138" t="s">
        <v>53</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136</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23" t="str">
        <f>E7</f>
        <v>Revitalizace prostranství Na Rybníčku k.ú. Třeboň</v>
      </c>
      <c r="F85" s="324"/>
      <c r="G85" s="324"/>
      <c r="H85" s="324"/>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134</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79" t="str">
        <f>E9</f>
        <v>SO 402 - Vedení NN</v>
      </c>
      <c r="F87" s="325"/>
      <c r="G87" s="325"/>
      <c r="H87" s="325"/>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Třeboň</v>
      </c>
      <c r="G89" s="37"/>
      <c r="H89" s="37"/>
      <c r="I89" s="30" t="s">
        <v>22</v>
      </c>
      <c r="J89" s="67" t="str">
        <f>IF(J12="","",J12)</f>
        <v>20. 8. 2021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7" customHeight="1">
      <c r="A91" s="35"/>
      <c r="B91" s="36"/>
      <c r="C91" s="30" t="s">
        <v>24</v>
      </c>
      <c r="D91" s="37"/>
      <c r="E91" s="37"/>
      <c r="F91" s="28" t="str">
        <f>E15</f>
        <v>Město Třeboň</v>
      </c>
      <c r="G91" s="37"/>
      <c r="H91" s="37"/>
      <c r="I91" s="30" t="s">
        <v>30</v>
      </c>
      <c r="J91" s="33" t="str">
        <f>E21</f>
        <v>Ing. arch. Martin Jirovský</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Ing. Barbora Filip</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137</v>
      </c>
      <c r="D94" s="145"/>
      <c r="E94" s="145"/>
      <c r="F94" s="145"/>
      <c r="G94" s="145"/>
      <c r="H94" s="145"/>
      <c r="I94" s="145"/>
      <c r="J94" s="146" t="s">
        <v>138</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139</v>
      </c>
      <c r="D96" s="37"/>
      <c r="E96" s="37"/>
      <c r="F96" s="37"/>
      <c r="G96" s="37"/>
      <c r="H96" s="37"/>
      <c r="I96" s="37"/>
      <c r="J96" s="85">
        <f>J126</f>
        <v>0</v>
      </c>
      <c r="K96" s="37"/>
      <c r="L96" s="52"/>
      <c r="S96" s="35"/>
      <c r="T96" s="35"/>
      <c r="U96" s="35"/>
      <c r="V96" s="35"/>
      <c r="W96" s="35"/>
      <c r="X96" s="35"/>
      <c r="Y96" s="35"/>
      <c r="Z96" s="35"/>
      <c r="AA96" s="35"/>
      <c r="AB96" s="35"/>
      <c r="AC96" s="35"/>
      <c r="AD96" s="35"/>
      <c r="AE96" s="35"/>
      <c r="AU96" s="18" t="s">
        <v>140</v>
      </c>
    </row>
    <row r="97" spans="2:12" s="9" customFormat="1" ht="24.95" customHeight="1">
      <c r="B97" s="148"/>
      <c r="C97" s="149"/>
      <c r="D97" s="150" t="s">
        <v>142</v>
      </c>
      <c r="E97" s="151"/>
      <c r="F97" s="151"/>
      <c r="G97" s="151"/>
      <c r="H97" s="151"/>
      <c r="I97" s="151"/>
      <c r="J97" s="152">
        <f>J127</f>
        <v>0</v>
      </c>
      <c r="K97" s="149"/>
      <c r="L97" s="153"/>
    </row>
    <row r="98" spans="2:12" s="10" customFormat="1" ht="19.9" customHeight="1">
      <c r="B98" s="154"/>
      <c r="C98" s="155"/>
      <c r="D98" s="156" t="s">
        <v>143</v>
      </c>
      <c r="E98" s="157"/>
      <c r="F98" s="157"/>
      <c r="G98" s="157"/>
      <c r="H98" s="157"/>
      <c r="I98" s="157"/>
      <c r="J98" s="158">
        <f>J128</f>
        <v>0</v>
      </c>
      <c r="K98" s="155"/>
      <c r="L98" s="159"/>
    </row>
    <row r="99" spans="2:12" s="10" customFormat="1" ht="19.9" customHeight="1">
      <c r="B99" s="154"/>
      <c r="C99" s="155"/>
      <c r="D99" s="156" t="s">
        <v>251</v>
      </c>
      <c r="E99" s="157"/>
      <c r="F99" s="157"/>
      <c r="G99" s="157"/>
      <c r="H99" s="157"/>
      <c r="I99" s="157"/>
      <c r="J99" s="158">
        <f>J148</f>
        <v>0</v>
      </c>
      <c r="K99" s="155"/>
      <c r="L99" s="159"/>
    </row>
    <row r="100" spans="2:12" s="10" customFormat="1" ht="19.9" customHeight="1">
      <c r="B100" s="154"/>
      <c r="C100" s="155"/>
      <c r="D100" s="156" t="s">
        <v>1262</v>
      </c>
      <c r="E100" s="157"/>
      <c r="F100" s="157"/>
      <c r="G100" s="157"/>
      <c r="H100" s="157"/>
      <c r="I100" s="157"/>
      <c r="J100" s="158">
        <f>J151</f>
        <v>0</v>
      </c>
      <c r="K100" s="155"/>
      <c r="L100" s="159"/>
    </row>
    <row r="101" spans="2:12" s="9" customFormat="1" ht="24.95" customHeight="1">
      <c r="B101" s="148"/>
      <c r="C101" s="149"/>
      <c r="D101" s="150" t="s">
        <v>835</v>
      </c>
      <c r="E101" s="151"/>
      <c r="F101" s="151"/>
      <c r="G101" s="151"/>
      <c r="H101" s="151"/>
      <c r="I101" s="151"/>
      <c r="J101" s="152">
        <f>J153</f>
        <v>0</v>
      </c>
      <c r="K101" s="149"/>
      <c r="L101" s="153"/>
    </row>
    <row r="102" spans="2:12" s="10" customFormat="1" ht="19.9" customHeight="1">
      <c r="B102" s="154"/>
      <c r="C102" s="155"/>
      <c r="D102" s="156" t="s">
        <v>1263</v>
      </c>
      <c r="E102" s="157"/>
      <c r="F102" s="157"/>
      <c r="G102" s="157"/>
      <c r="H102" s="157"/>
      <c r="I102" s="157"/>
      <c r="J102" s="158">
        <f>J154</f>
        <v>0</v>
      </c>
      <c r="K102" s="155"/>
      <c r="L102" s="159"/>
    </row>
    <row r="103" spans="2:12" s="10" customFormat="1" ht="19.9" customHeight="1">
      <c r="B103" s="154"/>
      <c r="C103" s="155"/>
      <c r="D103" s="156" t="s">
        <v>1266</v>
      </c>
      <c r="E103" s="157"/>
      <c r="F103" s="157"/>
      <c r="G103" s="157"/>
      <c r="H103" s="157"/>
      <c r="I103" s="157"/>
      <c r="J103" s="158">
        <f>J162</f>
        <v>0</v>
      </c>
      <c r="K103" s="155"/>
      <c r="L103" s="159"/>
    </row>
    <row r="104" spans="2:12" s="10" customFormat="1" ht="19.9" customHeight="1">
      <c r="B104" s="154"/>
      <c r="C104" s="155"/>
      <c r="D104" s="156" t="s">
        <v>1267</v>
      </c>
      <c r="E104" s="157"/>
      <c r="F104" s="157"/>
      <c r="G104" s="157"/>
      <c r="H104" s="157"/>
      <c r="I104" s="157"/>
      <c r="J104" s="158">
        <f>J164</f>
        <v>0</v>
      </c>
      <c r="K104" s="155"/>
      <c r="L104" s="159"/>
    </row>
    <row r="105" spans="2:12" s="9" customFormat="1" ht="24.95" customHeight="1">
      <c r="B105" s="148"/>
      <c r="C105" s="149"/>
      <c r="D105" s="150" t="s">
        <v>1268</v>
      </c>
      <c r="E105" s="151"/>
      <c r="F105" s="151"/>
      <c r="G105" s="151"/>
      <c r="H105" s="151"/>
      <c r="I105" s="151"/>
      <c r="J105" s="152">
        <f>J166</f>
        <v>0</v>
      </c>
      <c r="K105" s="149"/>
      <c r="L105" s="153"/>
    </row>
    <row r="106" spans="2:12" s="10" customFormat="1" ht="19.9" customHeight="1">
      <c r="B106" s="154"/>
      <c r="C106" s="155"/>
      <c r="D106" s="156" t="s">
        <v>1269</v>
      </c>
      <c r="E106" s="157"/>
      <c r="F106" s="157"/>
      <c r="G106" s="157"/>
      <c r="H106" s="157"/>
      <c r="I106" s="157"/>
      <c r="J106" s="158">
        <f>J167</f>
        <v>0</v>
      </c>
      <c r="K106" s="155"/>
      <c r="L106" s="159"/>
    </row>
    <row r="107" spans="1:31" s="2" customFormat="1" ht="21.75" customHeight="1">
      <c r="A107" s="35"/>
      <c r="B107" s="36"/>
      <c r="C107" s="37"/>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6.95" customHeight="1">
      <c r="A108" s="35"/>
      <c r="B108" s="55"/>
      <c r="C108" s="56"/>
      <c r="D108" s="56"/>
      <c r="E108" s="56"/>
      <c r="F108" s="56"/>
      <c r="G108" s="56"/>
      <c r="H108" s="56"/>
      <c r="I108" s="56"/>
      <c r="J108" s="56"/>
      <c r="K108" s="56"/>
      <c r="L108" s="52"/>
      <c r="S108" s="35"/>
      <c r="T108" s="35"/>
      <c r="U108" s="35"/>
      <c r="V108" s="35"/>
      <c r="W108" s="35"/>
      <c r="X108" s="35"/>
      <c r="Y108" s="35"/>
      <c r="Z108" s="35"/>
      <c r="AA108" s="35"/>
      <c r="AB108" s="35"/>
      <c r="AC108" s="35"/>
      <c r="AD108" s="35"/>
      <c r="AE108" s="35"/>
    </row>
    <row r="112" spans="1:31" s="2" customFormat="1" ht="6.95" customHeight="1">
      <c r="A112" s="35"/>
      <c r="B112" s="57"/>
      <c r="C112" s="58"/>
      <c r="D112" s="58"/>
      <c r="E112" s="58"/>
      <c r="F112" s="58"/>
      <c r="G112" s="58"/>
      <c r="H112" s="58"/>
      <c r="I112" s="58"/>
      <c r="J112" s="58"/>
      <c r="K112" s="58"/>
      <c r="L112" s="52"/>
      <c r="S112" s="35"/>
      <c r="T112" s="35"/>
      <c r="U112" s="35"/>
      <c r="V112" s="35"/>
      <c r="W112" s="35"/>
      <c r="X112" s="35"/>
      <c r="Y112" s="35"/>
      <c r="Z112" s="35"/>
      <c r="AA112" s="35"/>
      <c r="AB112" s="35"/>
      <c r="AC112" s="35"/>
      <c r="AD112" s="35"/>
      <c r="AE112" s="35"/>
    </row>
    <row r="113" spans="1:31" s="2" customFormat="1" ht="24.95" customHeight="1">
      <c r="A113" s="35"/>
      <c r="B113" s="36"/>
      <c r="C113" s="24" t="s">
        <v>145</v>
      </c>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16</v>
      </c>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6.5" customHeight="1">
      <c r="A116" s="35"/>
      <c r="B116" s="36"/>
      <c r="C116" s="37"/>
      <c r="D116" s="37"/>
      <c r="E116" s="323" t="str">
        <f>E7</f>
        <v>Revitalizace prostranství Na Rybníčku k.ú. Třeboň</v>
      </c>
      <c r="F116" s="324"/>
      <c r="G116" s="324"/>
      <c r="H116" s="324"/>
      <c r="I116" s="37"/>
      <c r="J116" s="37"/>
      <c r="K116" s="37"/>
      <c r="L116" s="52"/>
      <c r="S116" s="35"/>
      <c r="T116" s="35"/>
      <c r="U116" s="35"/>
      <c r="V116" s="35"/>
      <c r="W116" s="35"/>
      <c r="X116" s="35"/>
      <c r="Y116" s="35"/>
      <c r="Z116" s="35"/>
      <c r="AA116" s="35"/>
      <c r="AB116" s="35"/>
      <c r="AC116" s="35"/>
      <c r="AD116" s="35"/>
      <c r="AE116" s="35"/>
    </row>
    <row r="117" spans="1:31" s="2" customFormat="1" ht="12" customHeight="1">
      <c r="A117" s="35"/>
      <c r="B117" s="36"/>
      <c r="C117" s="30" t="s">
        <v>134</v>
      </c>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16.5" customHeight="1">
      <c r="A118" s="35"/>
      <c r="B118" s="36"/>
      <c r="C118" s="37"/>
      <c r="D118" s="37"/>
      <c r="E118" s="279" t="str">
        <f>E9</f>
        <v>SO 402 - Vedení NN</v>
      </c>
      <c r="F118" s="325"/>
      <c r="G118" s="325"/>
      <c r="H118" s="325"/>
      <c r="I118" s="37"/>
      <c r="J118" s="37"/>
      <c r="K118" s="37"/>
      <c r="L118" s="52"/>
      <c r="S118" s="35"/>
      <c r="T118" s="35"/>
      <c r="U118" s="35"/>
      <c r="V118" s="35"/>
      <c r="W118" s="35"/>
      <c r="X118" s="35"/>
      <c r="Y118" s="35"/>
      <c r="Z118" s="35"/>
      <c r="AA118" s="35"/>
      <c r="AB118" s="35"/>
      <c r="AC118" s="35"/>
      <c r="AD118" s="35"/>
      <c r="AE118" s="35"/>
    </row>
    <row r="119" spans="1:31" s="2" customFormat="1" ht="6.9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2" customFormat="1" ht="12" customHeight="1">
      <c r="A120" s="35"/>
      <c r="B120" s="36"/>
      <c r="C120" s="30" t="s">
        <v>20</v>
      </c>
      <c r="D120" s="37"/>
      <c r="E120" s="37"/>
      <c r="F120" s="28" t="str">
        <f>F12</f>
        <v>Třeboň</v>
      </c>
      <c r="G120" s="37"/>
      <c r="H120" s="37"/>
      <c r="I120" s="30" t="s">
        <v>22</v>
      </c>
      <c r="J120" s="67" t="str">
        <f>IF(J12="","",J12)</f>
        <v>20. 8. 2021</v>
      </c>
      <c r="K120" s="37"/>
      <c r="L120" s="52"/>
      <c r="S120" s="35"/>
      <c r="T120" s="35"/>
      <c r="U120" s="35"/>
      <c r="V120" s="35"/>
      <c r="W120" s="35"/>
      <c r="X120" s="35"/>
      <c r="Y120" s="35"/>
      <c r="Z120" s="35"/>
      <c r="AA120" s="35"/>
      <c r="AB120" s="35"/>
      <c r="AC120" s="35"/>
      <c r="AD120" s="35"/>
      <c r="AE120" s="35"/>
    </row>
    <row r="121" spans="1:31" s="2" customFormat="1" ht="6.95" customHeight="1">
      <c r="A121" s="35"/>
      <c r="B121" s="36"/>
      <c r="C121" s="37"/>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2" customFormat="1" ht="25.7" customHeight="1">
      <c r="A122" s="35"/>
      <c r="B122" s="36"/>
      <c r="C122" s="30" t="s">
        <v>24</v>
      </c>
      <c r="D122" s="37"/>
      <c r="E122" s="37"/>
      <c r="F122" s="28" t="str">
        <f>E15</f>
        <v>Město Třeboň</v>
      </c>
      <c r="G122" s="37"/>
      <c r="H122" s="37"/>
      <c r="I122" s="30" t="s">
        <v>30</v>
      </c>
      <c r="J122" s="33" t="str">
        <f>E21</f>
        <v>Ing. arch. Martin Jirovský</v>
      </c>
      <c r="K122" s="37"/>
      <c r="L122" s="52"/>
      <c r="S122" s="35"/>
      <c r="T122" s="35"/>
      <c r="U122" s="35"/>
      <c r="V122" s="35"/>
      <c r="W122" s="35"/>
      <c r="X122" s="35"/>
      <c r="Y122" s="35"/>
      <c r="Z122" s="35"/>
      <c r="AA122" s="35"/>
      <c r="AB122" s="35"/>
      <c r="AC122" s="35"/>
      <c r="AD122" s="35"/>
      <c r="AE122" s="35"/>
    </row>
    <row r="123" spans="1:31" s="2" customFormat="1" ht="15.2" customHeight="1">
      <c r="A123" s="35"/>
      <c r="B123" s="36"/>
      <c r="C123" s="30" t="s">
        <v>28</v>
      </c>
      <c r="D123" s="37"/>
      <c r="E123" s="37"/>
      <c r="F123" s="28" t="str">
        <f>IF(E18="","",E18)</f>
        <v>Vyplň údaj</v>
      </c>
      <c r="G123" s="37"/>
      <c r="H123" s="37"/>
      <c r="I123" s="30" t="s">
        <v>33</v>
      </c>
      <c r="J123" s="33" t="str">
        <f>E24</f>
        <v>Ing. Barbora Filip</v>
      </c>
      <c r="K123" s="37"/>
      <c r="L123" s="52"/>
      <c r="S123" s="35"/>
      <c r="T123" s="35"/>
      <c r="U123" s="35"/>
      <c r="V123" s="35"/>
      <c r="W123" s="35"/>
      <c r="X123" s="35"/>
      <c r="Y123" s="35"/>
      <c r="Z123" s="35"/>
      <c r="AA123" s="35"/>
      <c r="AB123" s="35"/>
      <c r="AC123" s="35"/>
      <c r="AD123" s="35"/>
      <c r="AE123" s="35"/>
    </row>
    <row r="124" spans="1:31" s="2" customFormat="1" ht="10.35" customHeight="1">
      <c r="A124" s="35"/>
      <c r="B124" s="36"/>
      <c r="C124" s="37"/>
      <c r="D124" s="37"/>
      <c r="E124" s="37"/>
      <c r="F124" s="37"/>
      <c r="G124" s="37"/>
      <c r="H124" s="37"/>
      <c r="I124" s="37"/>
      <c r="J124" s="37"/>
      <c r="K124" s="37"/>
      <c r="L124" s="52"/>
      <c r="S124" s="35"/>
      <c r="T124" s="35"/>
      <c r="U124" s="35"/>
      <c r="V124" s="35"/>
      <c r="W124" s="35"/>
      <c r="X124" s="35"/>
      <c r="Y124" s="35"/>
      <c r="Z124" s="35"/>
      <c r="AA124" s="35"/>
      <c r="AB124" s="35"/>
      <c r="AC124" s="35"/>
      <c r="AD124" s="35"/>
      <c r="AE124" s="35"/>
    </row>
    <row r="125" spans="1:31" s="11" customFormat="1" ht="29.25" customHeight="1">
      <c r="A125" s="160"/>
      <c r="B125" s="161"/>
      <c r="C125" s="162" t="s">
        <v>146</v>
      </c>
      <c r="D125" s="163" t="s">
        <v>62</v>
      </c>
      <c r="E125" s="163" t="s">
        <v>58</v>
      </c>
      <c r="F125" s="163" t="s">
        <v>59</v>
      </c>
      <c r="G125" s="163" t="s">
        <v>147</v>
      </c>
      <c r="H125" s="163" t="s">
        <v>148</v>
      </c>
      <c r="I125" s="163" t="s">
        <v>149</v>
      </c>
      <c r="J125" s="164" t="s">
        <v>138</v>
      </c>
      <c r="K125" s="165" t="s">
        <v>150</v>
      </c>
      <c r="L125" s="166"/>
      <c r="M125" s="76" t="s">
        <v>1</v>
      </c>
      <c r="N125" s="77" t="s">
        <v>41</v>
      </c>
      <c r="O125" s="77" t="s">
        <v>151</v>
      </c>
      <c r="P125" s="77" t="s">
        <v>152</v>
      </c>
      <c r="Q125" s="77" t="s">
        <v>153</v>
      </c>
      <c r="R125" s="77" t="s">
        <v>154</v>
      </c>
      <c r="S125" s="77" t="s">
        <v>155</v>
      </c>
      <c r="T125" s="78" t="s">
        <v>156</v>
      </c>
      <c r="U125" s="160"/>
      <c r="V125" s="160"/>
      <c r="W125" s="160"/>
      <c r="X125" s="160"/>
      <c r="Y125" s="160"/>
      <c r="Z125" s="160"/>
      <c r="AA125" s="160"/>
      <c r="AB125" s="160"/>
      <c r="AC125" s="160"/>
      <c r="AD125" s="160"/>
      <c r="AE125" s="160"/>
    </row>
    <row r="126" spans="1:63" s="2" customFormat="1" ht="22.9" customHeight="1">
      <c r="A126" s="35"/>
      <c r="B126" s="36"/>
      <c r="C126" s="83" t="s">
        <v>157</v>
      </c>
      <c r="D126" s="37"/>
      <c r="E126" s="37"/>
      <c r="F126" s="37"/>
      <c r="G126" s="37"/>
      <c r="H126" s="37"/>
      <c r="I126" s="37"/>
      <c r="J126" s="167">
        <f>BK126</f>
        <v>0</v>
      </c>
      <c r="K126" s="37"/>
      <c r="L126" s="40"/>
      <c r="M126" s="79"/>
      <c r="N126" s="168"/>
      <c r="O126" s="80"/>
      <c r="P126" s="169">
        <f>P127+P153+P166</f>
        <v>0</v>
      </c>
      <c r="Q126" s="80"/>
      <c r="R126" s="169">
        <f>R127+R153+R166</f>
        <v>19.437153</v>
      </c>
      <c r="S126" s="80"/>
      <c r="T126" s="170">
        <f>T127+T153+T166</f>
        <v>0</v>
      </c>
      <c r="U126" s="35"/>
      <c r="V126" s="35"/>
      <c r="W126" s="35"/>
      <c r="X126" s="35"/>
      <c r="Y126" s="35"/>
      <c r="Z126" s="35"/>
      <c r="AA126" s="35"/>
      <c r="AB126" s="35"/>
      <c r="AC126" s="35"/>
      <c r="AD126" s="35"/>
      <c r="AE126" s="35"/>
      <c r="AT126" s="18" t="s">
        <v>76</v>
      </c>
      <c r="AU126" s="18" t="s">
        <v>140</v>
      </c>
      <c r="BK126" s="171">
        <f>BK127+BK153+BK166</f>
        <v>0</v>
      </c>
    </row>
    <row r="127" spans="2:63" s="12" customFormat="1" ht="25.9" customHeight="1">
      <c r="B127" s="172"/>
      <c r="C127" s="173"/>
      <c r="D127" s="174" t="s">
        <v>76</v>
      </c>
      <c r="E127" s="175" t="s">
        <v>174</v>
      </c>
      <c r="F127" s="175" t="s">
        <v>175</v>
      </c>
      <c r="G127" s="173"/>
      <c r="H127" s="173"/>
      <c r="I127" s="176"/>
      <c r="J127" s="177">
        <f>BK127</f>
        <v>0</v>
      </c>
      <c r="K127" s="173"/>
      <c r="L127" s="178"/>
      <c r="M127" s="179"/>
      <c r="N127" s="180"/>
      <c r="O127" s="180"/>
      <c r="P127" s="181">
        <f>P128+P148+P151</f>
        <v>0</v>
      </c>
      <c r="Q127" s="180"/>
      <c r="R127" s="181">
        <f>R128+R148+R151</f>
        <v>19.22316</v>
      </c>
      <c r="S127" s="180"/>
      <c r="T127" s="182">
        <f>T128+T148+T151</f>
        <v>0</v>
      </c>
      <c r="AR127" s="183" t="s">
        <v>85</v>
      </c>
      <c r="AT127" s="184" t="s">
        <v>76</v>
      </c>
      <c r="AU127" s="184" t="s">
        <v>77</v>
      </c>
      <c r="AY127" s="183" t="s">
        <v>160</v>
      </c>
      <c r="BK127" s="185">
        <f>BK128+BK148+BK151</f>
        <v>0</v>
      </c>
    </row>
    <row r="128" spans="2:63" s="12" customFormat="1" ht="22.9" customHeight="1">
      <c r="B128" s="172"/>
      <c r="C128" s="173"/>
      <c r="D128" s="174" t="s">
        <v>76</v>
      </c>
      <c r="E128" s="200" t="s">
        <v>85</v>
      </c>
      <c r="F128" s="200" t="s">
        <v>176</v>
      </c>
      <c r="G128" s="173"/>
      <c r="H128" s="173"/>
      <c r="I128" s="176"/>
      <c r="J128" s="201">
        <f>BK128</f>
        <v>0</v>
      </c>
      <c r="K128" s="173"/>
      <c r="L128" s="178"/>
      <c r="M128" s="179"/>
      <c r="N128" s="180"/>
      <c r="O128" s="180"/>
      <c r="P128" s="181">
        <f>SUM(P129:P147)</f>
        <v>0</v>
      </c>
      <c r="Q128" s="180"/>
      <c r="R128" s="181">
        <f>SUM(R129:R147)</f>
        <v>19.2</v>
      </c>
      <c r="S128" s="180"/>
      <c r="T128" s="182">
        <f>SUM(T129:T147)</f>
        <v>0</v>
      </c>
      <c r="AR128" s="183" t="s">
        <v>85</v>
      </c>
      <c r="AT128" s="184" t="s">
        <v>76</v>
      </c>
      <c r="AU128" s="184" t="s">
        <v>85</v>
      </c>
      <c r="AY128" s="183" t="s">
        <v>160</v>
      </c>
      <c r="BK128" s="185">
        <f>SUM(BK129:BK147)</f>
        <v>0</v>
      </c>
    </row>
    <row r="129" spans="1:65" s="2" customFormat="1" ht="21.75" customHeight="1">
      <c r="A129" s="35"/>
      <c r="B129" s="36"/>
      <c r="C129" s="186" t="s">
        <v>85</v>
      </c>
      <c r="D129" s="186" t="s">
        <v>161</v>
      </c>
      <c r="E129" s="187" t="s">
        <v>1501</v>
      </c>
      <c r="F129" s="188" t="s">
        <v>1502</v>
      </c>
      <c r="G129" s="189" t="s">
        <v>274</v>
      </c>
      <c r="H129" s="190">
        <v>32</v>
      </c>
      <c r="I129" s="191"/>
      <c r="J129" s="192">
        <f>ROUND(I129*H129,2)</f>
        <v>0</v>
      </c>
      <c r="K129" s="193"/>
      <c r="L129" s="40"/>
      <c r="M129" s="194" t="s">
        <v>1</v>
      </c>
      <c r="N129" s="195" t="s">
        <v>42</v>
      </c>
      <c r="O129" s="72"/>
      <c r="P129" s="196">
        <f>O129*H129</f>
        <v>0</v>
      </c>
      <c r="Q129" s="196">
        <v>0</v>
      </c>
      <c r="R129" s="196">
        <f>Q129*H129</f>
        <v>0</v>
      </c>
      <c r="S129" s="196">
        <v>0</v>
      </c>
      <c r="T129" s="197">
        <f>S129*H129</f>
        <v>0</v>
      </c>
      <c r="U129" s="35"/>
      <c r="V129" s="35"/>
      <c r="W129" s="35"/>
      <c r="X129" s="35"/>
      <c r="Y129" s="35"/>
      <c r="Z129" s="35"/>
      <c r="AA129" s="35"/>
      <c r="AB129" s="35"/>
      <c r="AC129" s="35"/>
      <c r="AD129" s="35"/>
      <c r="AE129" s="35"/>
      <c r="AR129" s="198" t="s">
        <v>165</v>
      </c>
      <c r="AT129" s="198" t="s">
        <v>161</v>
      </c>
      <c r="AU129" s="198" t="s">
        <v>87</v>
      </c>
      <c r="AY129" s="18" t="s">
        <v>160</v>
      </c>
      <c r="BE129" s="199">
        <f>IF(N129="základní",J129,0)</f>
        <v>0</v>
      </c>
      <c r="BF129" s="199">
        <f>IF(N129="snížená",J129,0)</f>
        <v>0</v>
      </c>
      <c r="BG129" s="199">
        <f>IF(N129="zákl. přenesená",J129,0)</f>
        <v>0</v>
      </c>
      <c r="BH129" s="199">
        <f>IF(N129="sníž. přenesená",J129,0)</f>
        <v>0</v>
      </c>
      <c r="BI129" s="199">
        <f>IF(N129="nulová",J129,0)</f>
        <v>0</v>
      </c>
      <c r="BJ129" s="18" t="s">
        <v>85</v>
      </c>
      <c r="BK129" s="199">
        <f>ROUND(I129*H129,2)</f>
        <v>0</v>
      </c>
      <c r="BL129" s="18" t="s">
        <v>165</v>
      </c>
      <c r="BM129" s="198" t="s">
        <v>1503</v>
      </c>
    </row>
    <row r="130" spans="2:51" s="13" customFormat="1" ht="11.25">
      <c r="B130" s="202"/>
      <c r="C130" s="203"/>
      <c r="D130" s="204" t="s">
        <v>181</v>
      </c>
      <c r="E130" s="205" t="s">
        <v>1</v>
      </c>
      <c r="F130" s="206" t="s">
        <v>1504</v>
      </c>
      <c r="G130" s="203"/>
      <c r="H130" s="207">
        <v>32</v>
      </c>
      <c r="I130" s="208"/>
      <c r="J130" s="203"/>
      <c r="K130" s="203"/>
      <c r="L130" s="209"/>
      <c r="M130" s="210"/>
      <c r="N130" s="211"/>
      <c r="O130" s="211"/>
      <c r="P130" s="211"/>
      <c r="Q130" s="211"/>
      <c r="R130" s="211"/>
      <c r="S130" s="211"/>
      <c r="T130" s="212"/>
      <c r="AT130" s="213" t="s">
        <v>181</v>
      </c>
      <c r="AU130" s="213" t="s">
        <v>87</v>
      </c>
      <c r="AV130" s="13" t="s">
        <v>87</v>
      </c>
      <c r="AW130" s="13" t="s">
        <v>32</v>
      </c>
      <c r="AX130" s="13" t="s">
        <v>85</v>
      </c>
      <c r="AY130" s="213" t="s">
        <v>160</v>
      </c>
    </row>
    <row r="131" spans="1:65" s="2" customFormat="1" ht="33" customHeight="1">
      <c r="A131" s="35"/>
      <c r="B131" s="36"/>
      <c r="C131" s="186" t="s">
        <v>87</v>
      </c>
      <c r="D131" s="186" t="s">
        <v>161</v>
      </c>
      <c r="E131" s="187" t="s">
        <v>295</v>
      </c>
      <c r="F131" s="188" t="s">
        <v>296</v>
      </c>
      <c r="G131" s="189" t="s">
        <v>274</v>
      </c>
      <c r="H131" s="190">
        <v>9.6</v>
      </c>
      <c r="I131" s="191"/>
      <c r="J131" s="192">
        <f>ROUND(I131*H131,2)</f>
        <v>0</v>
      </c>
      <c r="K131" s="193"/>
      <c r="L131" s="40"/>
      <c r="M131" s="194" t="s">
        <v>1</v>
      </c>
      <c r="N131" s="195" t="s">
        <v>42</v>
      </c>
      <c r="O131" s="72"/>
      <c r="P131" s="196">
        <f>O131*H131</f>
        <v>0</v>
      </c>
      <c r="Q131" s="196">
        <v>0</v>
      </c>
      <c r="R131" s="196">
        <f>Q131*H131</f>
        <v>0</v>
      </c>
      <c r="S131" s="196">
        <v>0</v>
      </c>
      <c r="T131" s="197">
        <f>S131*H131</f>
        <v>0</v>
      </c>
      <c r="U131" s="35"/>
      <c r="V131" s="35"/>
      <c r="W131" s="35"/>
      <c r="X131" s="35"/>
      <c r="Y131" s="35"/>
      <c r="Z131" s="35"/>
      <c r="AA131" s="35"/>
      <c r="AB131" s="35"/>
      <c r="AC131" s="35"/>
      <c r="AD131" s="35"/>
      <c r="AE131" s="35"/>
      <c r="AR131" s="198" t="s">
        <v>165</v>
      </c>
      <c r="AT131" s="198" t="s">
        <v>161</v>
      </c>
      <c r="AU131" s="198" t="s">
        <v>87</v>
      </c>
      <c r="AY131" s="18" t="s">
        <v>160</v>
      </c>
      <c r="BE131" s="199">
        <f>IF(N131="základní",J131,0)</f>
        <v>0</v>
      </c>
      <c r="BF131" s="199">
        <f>IF(N131="snížená",J131,0)</f>
        <v>0</v>
      </c>
      <c r="BG131" s="199">
        <f>IF(N131="zákl. přenesená",J131,0)</f>
        <v>0</v>
      </c>
      <c r="BH131" s="199">
        <f>IF(N131="sníž. přenesená",J131,0)</f>
        <v>0</v>
      </c>
      <c r="BI131" s="199">
        <f>IF(N131="nulová",J131,0)</f>
        <v>0</v>
      </c>
      <c r="BJ131" s="18" t="s">
        <v>85</v>
      </c>
      <c r="BK131" s="199">
        <f>ROUND(I131*H131,2)</f>
        <v>0</v>
      </c>
      <c r="BL131" s="18" t="s">
        <v>165</v>
      </c>
      <c r="BM131" s="198" t="s">
        <v>1286</v>
      </c>
    </row>
    <row r="132" spans="1:47" s="2" customFormat="1" ht="19.5">
      <c r="A132" s="35"/>
      <c r="B132" s="36"/>
      <c r="C132" s="37"/>
      <c r="D132" s="204" t="s">
        <v>187</v>
      </c>
      <c r="E132" s="37"/>
      <c r="F132" s="214" t="s">
        <v>298</v>
      </c>
      <c r="G132" s="37"/>
      <c r="H132" s="37"/>
      <c r="I132" s="215"/>
      <c r="J132" s="37"/>
      <c r="K132" s="37"/>
      <c r="L132" s="40"/>
      <c r="M132" s="216"/>
      <c r="N132" s="217"/>
      <c r="O132" s="72"/>
      <c r="P132" s="72"/>
      <c r="Q132" s="72"/>
      <c r="R132" s="72"/>
      <c r="S132" s="72"/>
      <c r="T132" s="73"/>
      <c r="U132" s="35"/>
      <c r="V132" s="35"/>
      <c r="W132" s="35"/>
      <c r="X132" s="35"/>
      <c r="Y132" s="35"/>
      <c r="Z132" s="35"/>
      <c r="AA132" s="35"/>
      <c r="AB132" s="35"/>
      <c r="AC132" s="35"/>
      <c r="AD132" s="35"/>
      <c r="AE132" s="35"/>
      <c r="AT132" s="18" t="s">
        <v>187</v>
      </c>
      <c r="AU132" s="18" t="s">
        <v>87</v>
      </c>
    </row>
    <row r="133" spans="2:51" s="13" customFormat="1" ht="11.25">
      <c r="B133" s="202"/>
      <c r="C133" s="203"/>
      <c r="D133" s="204" t="s">
        <v>181</v>
      </c>
      <c r="E133" s="205" t="s">
        <v>1</v>
      </c>
      <c r="F133" s="206" t="s">
        <v>1505</v>
      </c>
      <c r="G133" s="203"/>
      <c r="H133" s="207">
        <v>9.6</v>
      </c>
      <c r="I133" s="208"/>
      <c r="J133" s="203"/>
      <c r="K133" s="203"/>
      <c r="L133" s="209"/>
      <c r="M133" s="210"/>
      <c r="N133" s="211"/>
      <c r="O133" s="211"/>
      <c r="P133" s="211"/>
      <c r="Q133" s="211"/>
      <c r="R133" s="211"/>
      <c r="S133" s="211"/>
      <c r="T133" s="212"/>
      <c r="AT133" s="213" t="s">
        <v>181</v>
      </c>
      <c r="AU133" s="213" t="s">
        <v>87</v>
      </c>
      <c r="AV133" s="13" t="s">
        <v>87</v>
      </c>
      <c r="AW133" s="13" t="s">
        <v>32</v>
      </c>
      <c r="AX133" s="13" t="s">
        <v>85</v>
      </c>
      <c r="AY133" s="213" t="s">
        <v>160</v>
      </c>
    </row>
    <row r="134" spans="1:65" s="2" customFormat="1" ht="33" customHeight="1">
      <c r="A134" s="35"/>
      <c r="B134" s="36"/>
      <c r="C134" s="186" t="s">
        <v>170</v>
      </c>
      <c r="D134" s="186" t="s">
        <v>161</v>
      </c>
      <c r="E134" s="187" t="s">
        <v>300</v>
      </c>
      <c r="F134" s="188" t="s">
        <v>301</v>
      </c>
      <c r="G134" s="189" t="s">
        <v>274</v>
      </c>
      <c r="H134" s="190">
        <v>38.4</v>
      </c>
      <c r="I134" s="191"/>
      <c r="J134" s="192">
        <f>ROUND(I134*H134,2)</f>
        <v>0</v>
      </c>
      <c r="K134" s="193"/>
      <c r="L134" s="40"/>
      <c r="M134" s="194" t="s">
        <v>1</v>
      </c>
      <c r="N134" s="195" t="s">
        <v>42</v>
      </c>
      <c r="O134" s="72"/>
      <c r="P134" s="196">
        <f>O134*H134</f>
        <v>0</v>
      </c>
      <c r="Q134" s="196">
        <v>0</v>
      </c>
      <c r="R134" s="196">
        <f>Q134*H134</f>
        <v>0</v>
      </c>
      <c r="S134" s="196">
        <v>0</v>
      </c>
      <c r="T134" s="197">
        <f>S134*H134</f>
        <v>0</v>
      </c>
      <c r="U134" s="35"/>
      <c r="V134" s="35"/>
      <c r="W134" s="35"/>
      <c r="X134" s="35"/>
      <c r="Y134" s="35"/>
      <c r="Z134" s="35"/>
      <c r="AA134" s="35"/>
      <c r="AB134" s="35"/>
      <c r="AC134" s="35"/>
      <c r="AD134" s="35"/>
      <c r="AE134" s="35"/>
      <c r="AR134" s="198" t="s">
        <v>165</v>
      </c>
      <c r="AT134" s="198" t="s">
        <v>161</v>
      </c>
      <c r="AU134" s="198" t="s">
        <v>87</v>
      </c>
      <c r="AY134" s="18" t="s">
        <v>160</v>
      </c>
      <c r="BE134" s="199">
        <f>IF(N134="základní",J134,0)</f>
        <v>0</v>
      </c>
      <c r="BF134" s="199">
        <f>IF(N134="snížená",J134,0)</f>
        <v>0</v>
      </c>
      <c r="BG134" s="199">
        <f>IF(N134="zákl. přenesená",J134,0)</f>
        <v>0</v>
      </c>
      <c r="BH134" s="199">
        <f>IF(N134="sníž. přenesená",J134,0)</f>
        <v>0</v>
      </c>
      <c r="BI134" s="199">
        <f>IF(N134="nulová",J134,0)</f>
        <v>0</v>
      </c>
      <c r="BJ134" s="18" t="s">
        <v>85</v>
      </c>
      <c r="BK134" s="199">
        <f>ROUND(I134*H134,2)</f>
        <v>0</v>
      </c>
      <c r="BL134" s="18" t="s">
        <v>165</v>
      </c>
      <c r="BM134" s="198" t="s">
        <v>1288</v>
      </c>
    </row>
    <row r="135" spans="2:51" s="13" customFormat="1" ht="11.25">
      <c r="B135" s="202"/>
      <c r="C135" s="203"/>
      <c r="D135" s="204" t="s">
        <v>181</v>
      </c>
      <c r="E135" s="205" t="s">
        <v>1</v>
      </c>
      <c r="F135" s="206" t="s">
        <v>1506</v>
      </c>
      <c r="G135" s="203"/>
      <c r="H135" s="207">
        <v>9.6</v>
      </c>
      <c r="I135" s="208"/>
      <c r="J135" s="203"/>
      <c r="K135" s="203"/>
      <c r="L135" s="209"/>
      <c r="M135" s="210"/>
      <c r="N135" s="211"/>
      <c r="O135" s="211"/>
      <c r="P135" s="211"/>
      <c r="Q135" s="211"/>
      <c r="R135" s="211"/>
      <c r="S135" s="211"/>
      <c r="T135" s="212"/>
      <c r="AT135" s="213" t="s">
        <v>181</v>
      </c>
      <c r="AU135" s="213" t="s">
        <v>87</v>
      </c>
      <c r="AV135" s="13" t="s">
        <v>87</v>
      </c>
      <c r="AW135" s="13" t="s">
        <v>32</v>
      </c>
      <c r="AX135" s="13" t="s">
        <v>85</v>
      </c>
      <c r="AY135" s="213" t="s">
        <v>160</v>
      </c>
    </row>
    <row r="136" spans="2:51" s="13" customFormat="1" ht="11.25">
      <c r="B136" s="202"/>
      <c r="C136" s="203"/>
      <c r="D136" s="204" t="s">
        <v>181</v>
      </c>
      <c r="E136" s="203"/>
      <c r="F136" s="206" t="s">
        <v>1507</v>
      </c>
      <c r="G136" s="203"/>
      <c r="H136" s="207">
        <v>38.4</v>
      </c>
      <c r="I136" s="208"/>
      <c r="J136" s="203"/>
      <c r="K136" s="203"/>
      <c r="L136" s="209"/>
      <c r="M136" s="210"/>
      <c r="N136" s="211"/>
      <c r="O136" s="211"/>
      <c r="P136" s="211"/>
      <c r="Q136" s="211"/>
      <c r="R136" s="211"/>
      <c r="S136" s="211"/>
      <c r="T136" s="212"/>
      <c r="AT136" s="213" t="s">
        <v>181</v>
      </c>
      <c r="AU136" s="213" t="s">
        <v>87</v>
      </c>
      <c r="AV136" s="13" t="s">
        <v>87</v>
      </c>
      <c r="AW136" s="13" t="s">
        <v>4</v>
      </c>
      <c r="AX136" s="13" t="s">
        <v>85</v>
      </c>
      <c r="AY136" s="213" t="s">
        <v>160</v>
      </c>
    </row>
    <row r="137" spans="1:65" s="2" customFormat="1" ht="21.75" customHeight="1">
      <c r="A137" s="35"/>
      <c r="B137" s="36"/>
      <c r="C137" s="186" t="s">
        <v>165</v>
      </c>
      <c r="D137" s="186" t="s">
        <v>161</v>
      </c>
      <c r="E137" s="187" t="s">
        <v>304</v>
      </c>
      <c r="F137" s="188" t="s">
        <v>305</v>
      </c>
      <c r="G137" s="189" t="s">
        <v>274</v>
      </c>
      <c r="H137" s="190">
        <v>9.6</v>
      </c>
      <c r="I137" s="191"/>
      <c r="J137" s="192">
        <f>ROUND(I137*H137,2)</f>
        <v>0</v>
      </c>
      <c r="K137" s="193"/>
      <c r="L137" s="40"/>
      <c r="M137" s="194" t="s">
        <v>1</v>
      </c>
      <c r="N137" s="195" t="s">
        <v>42</v>
      </c>
      <c r="O137" s="72"/>
      <c r="P137" s="196">
        <f>O137*H137</f>
        <v>0</v>
      </c>
      <c r="Q137" s="196">
        <v>0</v>
      </c>
      <c r="R137" s="196">
        <f>Q137*H137</f>
        <v>0</v>
      </c>
      <c r="S137" s="196">
        <v>0</v>
      </c>
      <c r="T137" s="197">
        <f>S137*H137</f>
        <v>0</v>
      </c>
      <c r="U137" s="35"/>
      <c r="V137" s="35"/>
      <c r="W137" s="35"/>
      <c r="X137" s="35"/>
      <c r="Y137" s="35"/>
      <c r="Z137" s="35"/>
      <c r="AA137" s="35"/>
      <c r="AB137" s="35"/>
      <c r="AC137" s="35"/>
      <c r="AD137" s="35"/>
      <c r="AE137" s="35"/>
      <c r="AR137" s="198" t="s">
        <v>165</v>
      </c>
      <c r="AT137" s="198" t="s">
        <v>161</v>
      </c>
      <c r="AU137" s="198" t="s">
        <v>87</v>
      </c>
      <c r="AY137" s="18" t="s">
        <v>160</v>
      </c>
      <c r="BE137" s="199">
        <f>IF(N137="základní",J137,0)</f>
        <v>0</v>
      </c>
      <c r="BF137" s="199">
        <f>IF(N137="snížená",J137,0)</f>
        <v>0</v>
      </c>
      <c r="BG137" s="199">
        <f>IF(N137="zákl. přenesená",J137,0)</f>
        <v>0</v>
      </c>
      <c r="BH137" s="199">
        <f>IF(N137="sníž. přenesená",J137,0)</f>
        <v>0</v>
      </c>
      <c r="BI137" s="199">
        <f>IF(N137="nulová",J137,0)</f>
        <v>0</v>
      </c>
      <c r="BJ137" s="18" t="s">
        <v>85</v>
      </c>
      <c r="BK137" s="199">
        <f>ROUND(I137*H137,2)</f>
        <v>0</v>
      </c>
      <c r="BL137" s="18" t="s">
        <v>165</v>
      </c>
      <c r="BM137" s="198" t="s">
        <v>1508</v>
      </c>
    </row>
    <row r="138" spans="1:65" s="2" customFormat="1" ht="16.5" customHeight="1">
      <c r="A138" s="35"/>
      <c r="B138" s="36"/>
      <c r="C138" s="186" t="s">
        <v>183</v>
      </c>
      <c r="D138" s="186" t="s">
        <v>161</v>
      </c>
      <c r="E138" s="187" t="s">
        <v>313</v>
      </c>
      <c r="F138" s="188" t="s">
        <v>314</v>
      </c>
      <c r="G138" s="189" t="s">
        <v>274</v>
      </c>
      <c r="H138" s="190">
        <v>9.6</v>
      </c>
      <c r="I138" s="191"/>
      <c r="J138" s="192">
        <f>ROUND(I138*H138,2)</f>
        <v>0</v>
      </c>
      <c r="K138" s="193"/>
      <c r="L138" s="40"/>
      <c r="M138" s="194" t="s">
        <v>1</v>
      </c>
      <c r="N138" s="195" t="s">
        <v>42</v>
      </c>
      <c r="O138" s="72"/>
      <c r="P138" s="196">
        <f>O138*H138</f>
        <v>0</v>
      </c>
      <c r="Q138" s="196">
        <v>0</v>
      </c>
      <c r="R138" s="196">
        <f>Q138*H138</f>
        <v>0</v>
      </c>
      <c r="S138" s="196">
        <v>0</v>
      </c>
      <c r="T138" s="197">
        <f>S138*H138</f>
        <v>0</v>
      </c>
      <c r="U138" s="35"/>
      <c r="V138" s="35"/>
      <c r="W138" s="35"/>
      <c r="X138" s="35"/>
      <c r="Y138" s="35"/>
      <c r="Z138" s="35"/>
      <c r="AA138" s="35"/>
      <c r="AB138" s="35"/>
      <c r="AC138" s="35"/>
      <c r="AD138" s="35"/>
      <c r="AE138" s="35"/>
      <c r="AR138" s="198" t="s">
        <v>165</v>
      </c>
      <c r="AT138" s="198" t="s">
        <v>161</v>
      </c>
      <c r="AU138" s="198" t="s">
        <v>87</v>
      </c>
      <c r="AY138" s="18" t="s">
        <v>160</v>
      </c>
      <c r="BE138" s="199">
        <f>IF(N138="základní",J138,0)</f>
        <v>0</v>
      </c>
      <c r="BF138" s="199">
        <f>IF(N138="snížená",J138,0)</f>
        <v>0</v>
      </c>
      <c r="BG138" s="199">
        <f>IF(N138="zákl. přenesená",J138,0)</f>
        <v>0</v>
      </c>
      <c r="BH138" s="199">
        <f>IF(N138="sníž. přenesená",J138,0)</f>
        <v>0</v>
      </c>
      <c r="BI138" s="199">
        <f>IF(N138="nulová",J138,0)</f>
        <v>0</v>
      </c>
      <c r="BJ138" s="18" t="s">
        <v>85</v>
      </c>
      <c r="BK138" s="199">
        <f>ROUND(I138*H138,2)</f>
        <v>0</v>
      </c>
      <c r="BL138" s="18" t="s">
        <v>165</v>
      </c>
      <c r="BM138" s="198" t="s">
        <v>1292</v>
      </c>
    </row>
    <row r="139" spans="1:65" s="2" customFormat="1" ht="21.75" customHeight="1">
      <c r="A139" s="35"/>
      <c r="B139" s="36"/>
      <c r="C139" s="186" t="s">
        <v>189</v>
      </c>
      <c r="D139" s="186" t="s">
        <v>161</v>
      </c>
      <c r="E139" s="187" t="s">
        <v>317</v>
      </c>
      <c r="F139" s="188" t="s">
        <v>261</v>
      </c>
      <c r="G139" s="189" t="s">
        <v>217</v>
      </c>
      <c r="H139" s="190">
        <v>16.8</v>
      </c>
      <c r="I139" s="191"/>
      <c r="J139" s="192">
        <f>ROUND(I139*H139,2)</f>
        <v>0</v>
      </c>
      <c r="K139" s="193"/>
      <c r="L139" s="40"/>
      <c r="M139" s="194" t="s">
        <v>1</v>
      </c>
      <c r="N139" s="195" t="s">
        <v>42</v>
      </c>
      <c r="O139" s="72"/>
      <c r="P139" s="196">
        <f>O139*H139</f>
        <v>0</v>
      </c>
      <c r="Q139" s="196">
        <v>0</v>
      </c>
      <c r="R139" s="196">
        <f>Q139*H139</f>
        <v>0</v>
      </c>
      <c r="S139" s="196">
        <v>0</v>
      </c>
      <c r="T139" s="197">
        <f>S139*H139</f>
        <v>0</v>
      </c>
      <c r="U139" s="35"/>
      <c r="V139" s="35"/>
      <c r="W139" s="35"/>
      <c r="X139" s="35"/>
      <c r="Y139" s="35"/>
      <c r="Z139" s="35"/>
      <c r="AA139" s="35"/>
      <c r="AB139" s="35"/>
      <c r="AC139" s="35"/>
      <c r="AD139" s="35"/>
      <c r="AE139" s="35"/>
      <c r="AR139" s="198" t="s">
        <v>165</v>
      </c>
      <c r="AT139" s="198" t="s">
        <v>161</v>
      </c>
      <c r="AU139" s="198" t="s">
        <v>87</v>
      </c>
      <c r="AY139" s="18" t="s">
        <v>160</v>
      </c>
      <c r="BE139" s="199">
        <f>IF(N139="základní",J139,0)</f>
        <v>0</v>
      </c>
      <c r="BF139" s="199">
        <f>IF(N139="snížená",J139,0)</f>
        <v>0</v>
      </c>
      <c r="BG139" s="199">
        <f>IF(N139="zákl. přenesená",J139,0)</f>
        <v>0</v>
      </c>
      <c r="BH139" s="199">
        <f>IF(N139="sníž. přenesená",J139,0)</f>
        <v>0</v>
      </c>
      <c r="BI139" s="199">
        <f>IF(N139="nulová",J139,0)</f>
        <v>0</v>
      </c>
      <c r="BJ139" s="18" t="s">
        <v>85</v>
      </c>
      <c r="BK139" s="199">
        <f>ROUND(I139*H139,2)</f>
        <v>0</v>
      </c>
      <c r="BL139" s="18" t="s">
        <v>165</v>
      </c>
      <c r="BM139" s="198" t="s">
        <v>1293</v>
      </c>
    </row>
    <row r="140" spans="2:51" s="13" customFormat="1" ht="11.25">
      <c r="B140" s="202"/>
      <c r="C140" s="203"/>
      <c r="D140" s="204" t="s">
        <v>181</v>
      </c>
      <c r="E140" s="203"/>
      <c r="F140" s="206" t="s">
        <v>1509</v>
      </c>
      <c r="G140" s="203"/>
      <c r="H140" s="207">
        <v>16.8</v>
      </c>
      <c r="I140" s="208"/>
      <c r="J140" s="203"/>
      <c r="K140" s="203"/>
      <c r="L140" s="209"/>
      <c r="M140" s="210"/>
      <c r="N140" s="211"/>
      <c r="O140" s="211"/>
      <c r="P140" s="211"/>
      <c r="Q140" s="211"/>
      <c r="R140" s="211"/>
      <c r="S140" s="211"/>
      <c r="T140" s="212"/>
      <c r="AT140" s="213" t="s">
        <v>181</v>
      </c>
      <c r="AU140" s="213" t="s">
        <v>87</v>
      </c>
      <c r="AV140" s="13" t="s">
        <v>87</v>
      </c>
      <c r="AW140" s="13" t="s">
        <v>4</v>
      </c>
      <c r="AX140" s="13" t="s">
        <v>85</v>
      </c>
      <c r="AY140" s="213" t="s">
        <v>160</v>
      </c>
    </row>
    <row r="141" spans="1:65" s="2" customFormat="1" ht="16.5" customHeight="1">
      <c r="A141" s="35"/>
      <c r="B141" s="36"/>
      <c r="C141" s="186" t="s">
        <v>194</v>
      </c>
      <c r="D141" s="186" t="s">
        <v>161</v>
      </c>
      <c r="E141" s="187" t="s">
        <v>880</v>
      </c>
      <c r="F141" s="188" t="s">
        <v>1295</v>
      </c>
      <c r="G141" s="189" t="s">
        <v>274</v>
      </c>
      <c r="H141" s="190">
        <v>22.4</v>
      </c>
      <c r="I141" s="191"/>
      <c r="J141" s="192">
        <f>ROUND(I141*H141,2)</f>
        <v>0</v>
      </c>
      <c r="K141" s="193"/>
      <c r="L141" s="40"/>
      <c r="M141" s="194" t="s">
        <v>1</v>
      </c>
      <c r="N141" s="195" t="s">
        <v>42</v>
      </c>
      <c r="O141" s="72"/>
      <c r="P141" s="196">
        <f>O141*H141</f>
        <v>0</v>
      </c>
      <c r="Q141" s="196">
        <v>0</v>
      </c>
      <c r="R141" s="196">
        <f>Q141*H141</f>
        <v>0</v>
      </c>
      <c r="S141" s="196">
        <v>0</v>
      </c>
      <c r="T141" s="197">
        <f>S141*H141</f>
        <v>0</v>
      </c>
      <c r="U141" s="35"/>
      <c r="V141" s="35"/>
      <c r="W141" s="35"/>
      <c r="X141" s="35"/>
      <c r="Y141" s="35"/>
      <c r="Z141" s="35"/>
      <c r="AA141" s="35"/>
      <c r="AB141" s="35"/>
      <c r="AC141" s="35"/>
      <c r="AD141" s="35"/>
      <c r="AE141" s="35"/>
      <c r="AR141" s="198" t="s">
        <v>165</v>
      </c>
      <c r="AT141" s="198" t="s">
        <v>161</v>
      </c>
      <c r="AU141" s="198" t="s">
        <v>87</v>
      </c>
      <c r="AY141" s="18" t="s">
        <v>160</v>
      </c>
      <c r="BE141" s="199">
        <f>IF(N141="základní",J141,0)</f>
        <v>0</v>
      </c>
      <c r="BF141" s="199">
        <f>IF(N141="snížená",J141,0)</f>
        <v>0</v>
      </c>
      <c r="BG141" s="199">
        <f>IF(N141="zákl. přenesená",J141,0)</f>
        <v>0</v>
      </c>
      <c r="BH141" s="199">
        <f>IF(N141="sníž. přenesená",J141,0)</f>
        <v>0</v>
      </c>
      <c r="BI141" s="199">
        <f>IF(N141="nulová",J141,0)</f>
        <v>0</v>
      </c>
      <c r="BJ141" s="18" t="s">
        <v>85</v>
      </c>
      <c r="BK141" s="199">
        <f>ROUND(I141*H141,2)</f>
        <v>0</v>
      </c>
      <c r="BL141" s="18" t="s">
        <v>165</v>
      </c>
      <c r="BM141" s="198" t="s">
        <v>1296</v>
      </c>
    </row>
    <row r="142" spans="2:51" s="13" customFormat="1" ht="11.25">
      <c r="B142" s="202"/>
      <c r="C142" s="203"/>
      <c r="D142" s="204" t="s">
        <v>181</v>
      </c>
      <c r="E142" s="205" t="s">
        <v>1</v>
      </c>
      <c r="F142" s="206" t="s">
        <v>1510</v>
      </c>
      <c r="G142" s="203"/>
      <c r="H142" s="207">
        <v>22.4</v>
      </c>
      <c r="I142" s="208"/>
      <c r="J142" s="203"/>
      <c r="K142" s="203"/>
      <c r="L142" s="209"/>
      <c r="M142" s="210"/>
      <c r="N142" s="211"/>
      <c r="O142" s="211"/>
      <c r="P142" s="211"/>
      <c r="Q142" s="211"/>
      <c r="R142" s="211"/>
      <c r="S142" s="211"/>
      <c r="T142" s="212"/>
      <c r="AT142" s="213" t="s">
        <v>181</v>
      </c>
      <c r="AU142" s="213" t="s">
        <v>87</v>
      </c>
      <c r="AV142" s="13" t="s">
        <v>87</v>
      </c>
      <c r="AW142" s="13" t="s">
        <v>32</v>
      </c>
      <c r="AX142" s="13" t="s">
        <v>77</v>
      </c>
      <c r="AY142" s="213" t="s">
        <v>160</v>
      </c>
    </row>
    <row r="143" spans="2:51" s="14" customFormat="1" ht="11.25">
      <c r="B143" s="223"/>
      <c r="C143" s="224"/>
      <c r="D143" s="204" t="s">
        <v>181</v>
      </c>
      <c r="E143" s="225" t="s">
        <v>1</v>
      </c>
      <c r="F143" s="226" t="s">
        <v>281</v>
      </c>
      <c r="G143" s="224"/>
      <c r="H143" s="227">
        <v>22.4</v>
      </c>
      <c r="I143" s="228"/>
      <c r="J143" s="224"/>
      <c r="K143" s="224"/>
      <c r="L143" s="229"/>
      <c r="M143" s="230"/>
      <c r="N143" s="231"/>
      <c r="O143" s="231"/>
      <c r="P143" s="231"/>
      <c r="Q143" s="231"/>
      <c r="R143" s="231"/>
      <c r="S143" s="231"/>
      <c r="T143" s="232"/>
      <c r="AT143" s="233" t="s">
        <v>181</v>
      </c>
      <c r="AU143" s="233" t="s">
        <v>87</v>
      </c>
      <c r="AV143" s="14" t="s">
        <v>165</v>
      </c>
      <c r="AW143" s="14" t="s">
        <v>32</v>
      </c>
      <c r="AX143" s="14" t="s">
        <v>85</v>
      </c>
      <c r="AY143" s="233" t="s">
        <v>160</v>
      </c>
    </row>
    <row r="144" spans="1:65" s="2" customFormat="1" ht="33" customHeight="1">
      <c r="A144" s="35"/>
      <c r="B144" s="36"/>
      <c r="C144" s="186" t="s">
        <v>198</v>
      </c>
      <c r="D144" s="186" t="s">
        <v>161</v>
      </c>
      <c r="E144" s="187" t="s">
        <v>889</v>
      </c>
      <c r="F144" s="188" t="s">
        <v>1298</v>
      </c>
      <c r="G144" s="189" t="s">
        <v>274</v>
      </c>
      <c r="H144" s="190">
        <v>9.6</v>
      </c>
      <c r="I144" s="191"/>
      <c r="J144" s="192">
        <f>ROUND(I144*H144,2)</f>
        <v>0</v>
      </c>
      <c r="K144" s="193"/>
      <c r="L144" s="40"/>
      <c r="M144" s="194" t="s">
        <v>1</v>
      </c>
      <c r="N144" s="195" t="s">
        <v>42</v>
      </c>
      <c r="O144" s="72"/>
      <c r="P144" s="196">
        <f>O144*H144</f>
        <v>0</v>
      </c>
      <c r="Q144" s="196">
        <v>0</v>
      </c>
      <c r="R144" s="196">
        <f>Q144*H144</f>
        <v>0</v>
      </c>
      <c r="S144" s="196">
        <v>0</v>
      </c>
      <c r="T144" s="197">
        <f>S144*H144</f>
        <v>0</v>
      </c>
      <c r="U144" s="35"/>
      <c r="V144" s="35"/>
      <c r="W144" s="35"/>
      <c r="X144" s="35"/>
      <c r="Y144" s="35"/>
      <c r="Z144" s="35"/>
      <c r="AA144" s="35"/>
      <c r="AB144" s="35"/>
      <c r="AC144" s="35"/>
      <c r="AD144" s="35"/>
      <c r="AE144" s="35"/>
      <c r="AR144" s="198" t="s">
        <v>165</v>
      </c>
      <c r="AT144" s="198" t="s">
        <v>161</v>
      </c>
      <c r="AU144" s="198" t="s">
        <v>87</v>
      </c>
      <c r="AY144" s="18" t="s">
        <v>160</v>
      </c>
      <c r="BE144" s="199">
        <f>IF(N144="základní",J144,0)</f>
        <v>0</v>
      </c>
      <c r="BF144" s="199">
        <f>IF(N144="snížená",J144,0)</f>
        <v>0</v>
      </c>
      <c r="BG144" s="199">
        <f>IF(N144="zákl. přenesená",J144,0)</f>
        <v>0</v>
      </c>
      <c r="BH144" s="199">
        <f>IF(N144="sníž. přenesená",J144,0)</f>
        <v>0</v>
      </c>
      <c r="BI144" s="199">
        <f>IF(N144="nulová",J144,0)</f>
        <v>0</v>
      </c>
      <c r="BJ144" s="18" t="s">
        <v>85</v>
      </c>
      <c r="BK144" s="199">
        <f>ROUND(I144*H144,2)</f>
        <v>0</v>
      </c>
      <c r="BL144" s="18" t="s">
        <v>165</v>
      </c>
      <c r="BM144" s="198" t="s">
        <v>1299</v>
      </c>
    </row>
    <row r="145" spans="2:51" s="13" customFormat="1" ht="11.25">
      <c r="B145" s="202"/>
      <c r="C145" s="203"/>
      <c r="D145" s="204" t="s">
        <v>181</v>
      </c>
      <c r="E145" s="205" t="s">
        <v>1</v>
      </c>
      <c r="F145" s="206" t="s">
        <v>1511</v>
      </c>
      <c r="G145" s="203"/>
      <c r="H145" s="207">
        <v>9.6</v>
      </c>
      <c r="I145" s="208"/>
      <c r="J145" s="203"/>
      <c r="K145" s="203"/>
      <c r="L145" s="209"/>
      <c r="M145" s="210"/>
      <c r="N145" s="211"/>
      <c r="O145" s="211"/>
      <c r="P145" s="211"/>
      <c r="Q145" s="211"/>
      <c r="R145" s="211"/>
      <c r="S145" s="211"/>
      <c r="T145" s="212"/>
      <c r="AT145" s="213" t="s">
        <v>181</v>
      </c>
      <c r="AU145" s="213" t="s">
        <v>87</v>
      </c>
      <c r="AV145" s="13" t="s">
        <v>87</v>
      </c>
      <c r="AW145" s="13" t="s">
        <v>32</v>
      </c>
      <c r="AX145" s="13" t="s">
        <v>85</v>
      </c>
      <c r="AY145" s="213" t="s">
        <v>160</v>
      </c>
    </row>
    <row r="146" spans="1:65" s="2" customFormat="1" ht="16.5" customHeight="1">
      <c r="A146" s="35"/>
      <c r="B146" s="36"/>
      <c r="C146" s="234" t="s">
        <v>158</v>
      </c>
      <c r="D146" s="234" t="s">
        <v>325</v>
      </c>
      <c r="E146" s="235" t="s">
        <v>1301</v>
      </c>
      <c r="F146" s="236" t="s">
        <v>1302</v>
      </c>
      <c r="G146" s="237" t="s">
        <v>217</v>
      </c>
      <c r="H146" s="238">
        <v>19.2</v>
      </c>
      <c r="I146" s="239"/>
      <c r="J146" s="240">
        <f>ROUND(I146*H146,2)</f>
        <v>0</v>
      </c>
      <c r="K146" s="241"/>
      <c r="L146" s="242"/>
      <c r="M146" s="243" t="s">
        <v>1</v>
      </c>
      <c r="N146" s="244" t="s">
        <v>42</v>
      </c>
      <c r="O146" s="72"/>
      <c r="P146" s="196">
        <f>O146*H146</f>
        <v>0</v>
      </c>
      <c r="Q146" s="196">
        <v>1</v>
      </c>
      <c r="R146" s="196">
        <f>Q146*H146</f>
        <v>19.2</v>
      </c>
      <c r="S146" s="196">
        <v>0</v>
      </c>
      <c r="T146" s="197">
        <f>S146*H146</f>
        <v>0</v>
      </c>
      <c r="U146" s="35"/>
      <c r="V146" s="35"/>
      <c r="W146" s="35"/>
      <c r="X146" s="35"/>
      <c r="Y146" s="35"/>
      <c r="Z146" s="35"/>
      <c r="AA146" s="35"/>
      <c r="AB146" s="35"/>
      <c r="AC146" s="35"/>
      <c r="AD146" s="35"/>
      <c r="AE146" s="35"/>
      <c r="AR146" s="198" t="s">
        <v>198</v>
      </c>
      <c r="AT146" s="198" t="s">
        <v>325</v>
      </c>
      <c r="AU146" s="198" t="s">
        <v>87</v>
      </c>
      <c r="AY146" s="18" t="s">
        <v>160</v>
      </c>
      <c r="BE146" s="199">
        <f>IF(N146="základní",J146,0)</f>
        <v>0</v>
      </c>
      <c r="BF146" s="199">
        <f>IF(N146="snížená",J146,0)</f>
        <v>0</v>
      </c>
      <c r="BG146" s="199">
        <f>IF(N146="zákl. přenesená",J146,0)</f>
        <v>0</v>
      </c>
      <c r="BH146" s="199">
        <f>IF(N146="sníž. přenesená",J146,0)</f>
        <v>0</v>
      </c>
      <c r="BI146" s="199">
        <f>IF(N146="nulová",J146,0)</f>
        <v>0</v>
      </c>
      <c r="BJ146" s="18" t="s">
        <v>85</v>
      </c>
      <c r="BK146" s="199">
        <f>ROUND(I146*H146,2)</f>
        <v>0</v>
      </c>
      <c r="BL146" s="18" t="s">
        <v>165</v>
      </c>
      <c r="BM146" s="198" t="s">
        <v>1303</v>
      </c>
    </row>
    <row r="147" spans="2:51" s="13" customFormat="1" ht="11.25">
      <c r="B147" s="202"/>
      <c r="C147" s="203"/>
      <c r="D147" s="204" t="s">
        <v>181</v>
      </c>
      <c r="E147" s="203"/>
      <c r="F147" s="206" t="s">
        <v>1512</v>
      </c>
      <c r="G147" s="203"/>
      <c r="H147" s="207">
        <v>19.2</v>
      </c>
      <c r="I147" s="208"/>
      <c r="J147" s="203"/>
      <c r="K147" s="203"/>
      <c r="L147" s="209"/>
      <c r="M147" s="210"/>
      <c r="N147" s="211"/>
      <c r="O147" s="211"/>
      <c r="P147" s="211"/>
      <c r="Q147" s="211"/>
      <c r="R147" s="211"/>
      <c r="S147" s="211"/>
      <c r="T147" s="212"/>
      <c r="AT147" s="213" t="s">
        <v>181</v>
      </c>
      <c r="AU147" s="213" t="s">
        <v>87</v>
      </c>
      <c r="AV147" s="13" t="s">
        <v>87</v>
      </c>
      <c r="AW147" s="13" t="s">
        <v>4</v>
      </c>
      <c r="AX147" s="13" t="s">
        <v>85</v>
      </c>
      <c r="AY147" s="213" t="s">
        <v>160</v>
      </c>
    </row>
    <row r="148" spans="2:63" s="12" customFormat="1" ht="22.9" customHeight="1">
      <c r="B148" s="172"/>
      <c r="C148" s="173"/>
      <c r="D148" s="174" t="s">
        <v>76</v>
      </c>
      <c r="E148" s="200" t="s">
        <v>198</v>
      </c>
      <c r="F148" s="200" t="s">
        <v>392</v>
      </c>
      <c r="G148" s="173"/>
      <c r="H148" s="173"/>
      <c r="I148" s="176"/>
      <c r="J148" s="201">
        <f>BK148</f>
        <v>0</v>
      </c>
      <c r="K148" s="173"/>
      <c r="L148" s="178"/>
      <c r="M148" s="179"/>
      <c r="N148" s="180"/>
      <c r="O148" s="180"/>
      <c r="P148" s="181">
        <f>SUM(P149:P150)</f>
        <v>0</v>
      </c>
      <c r="Q148" s="180"/>
      <c r="R148" s="181">
        <f>SUM(R149:R150)</f>
        <v>0.023160000000000004</v>
      </c>
      <c r="S148" s="180"/>
      <c r="T148" s="182">
        <f>SUM(T149:T150)</f>
        <v>0</v>
      </c>
      <c r="AR148" s="183" t="s">
        <v>85</v>
      </c>
      <c r="AT148" s="184" t="s">
        <v>76</v>
      </c>
      <c r="AU148" s="184" t="s">
        <v>85</v>
      </c>
      <c r="AY148" s="183" t="s">
        <v>160</v>
      </c>
      <c r="BK148" s="185">
        <f>SUM(BK149:BK150)</f>
        <v>0</v>
      </c>
    </row>
    <row r="149" spans="1:65" s="2" customFormat="1" ht="16.5" customHeight="1">
      <c r="A149" s="35"/>
      <c r="B149" s="36"/>
      <c r="C149" s="186" t="s">
        <v>207</v>
      </c>
      <c r="D149" s="186" t="s">
        <v>161</v>
      </c>
      <c r="E149" s="187" t="s">
        <v>1049</v>
      </c>
      <c r="F149" s="188" t="s">
        <v>1050</v>
      </c>
      <c r="G149" s="189" t="s">
        <v>210</v>
      </c>
      <c r="H149" s="190">
        <v>84</v>
      </c>
      <c r="I149" s="191"/>
      <c r="J149" s="192">
        <f>ROUND(I149*H149,2)</f>
        <v>0</v>
      </c>
      <c r="K149" s="193"/>
      <c r="L149" s="40"/>
      <c r="M149" s="194" t="s">
        <v>1</v>
      </c>
      <c r="N149" s="195" t="s">
        <v>42</v>
      </c>
      <c r="O149" s="72"/>
      <c r="P149" s="196">
        <f>O149*H149</f>
        <v>0</v>
      </c>
      <c r="Q149" s="196">
        <v>0.00019</v>
      </c>
      <c r="R149" s="196">
        <f>Q149*H149</f>
        <v>0.015960000000000002</v>
      </c>
      <c r="S149" s="196">
        <v>0</v>
      </c>
      <c r="T149" s="197">
        <f>S149*H149</f>
        <v>0</v>
      </c>
      <c r="U149" s="35"/>
      <c r="V149" s="35"/>
      <c r="W149" s="35"/>
      <c r="X149" s="35"/>
      <c r="Y149" s="35"/>
      <c r="Z149" s="35"/>
      <c r="AA149" s="35"/>
      <c r="AB149" s="35"/>
      <c r="AC149" s="35"/>
      <c r="AD149" s="35"/>
      <c r="AE149" s="35"/>
      <c r="AR149" s="198" t="s">
        <v>165</v>
      </c>
      <c r="AT149" s="198" t="s">
        <v>161</v>
      </c>
      <c r="AU149" s="198" t="s">
        <v>87</v>
      </c>
      <c r="AY149" s="18" t="s">
        <v>160</v>
      </c>
      <c r="BE149" s="199">
        <f>IF(N149="základní",J149,0)</f>
        <v>0</v>
      </c>
      <c r="BF149" s="199">
        <f>IF(N149="snížená",J149,0)</f>
        <v>0</v>
      </c>
      <c r="BG149" s="199">
        <f>IF(N149="zákl. přenesená",J149,0)</f>
        <v>0</v>
      </c>
      <c r="BH149" s="199">
        <f>IF(N149="sníž. přenesená",J149,0)</f>
        <v>0</v>
      </c>
      <c r="BI149" s="199">
        <f>IF(N149="nulová",J149,0)</f>
        <v>0</v>
      </c>
      <c r="BJ149" s="18" t="s">
        <v>85</v>
      </c>
      <c r="BK149" s="199">
        <f>ROUND(I149*H149,2)</f>
        <v>0</v>
      </c>
      <c r="BL149" s="18" t="s">
        <v>165</v>
      </c>
      <c r="BM149" s="198" t="s">
        <v>1312</v>
      </c>
    </row>
    <row r="150" spans="1:65" s="2" customFormat="1" ht="16.5" customHeight="1">
      <c r="A150" s="35"/>
      <c r="B150" s="36"/>
      <c r="C150" s="186" t="s">
        <v>214</v>
      </c>
      <c r="D150" s="186" t="s">
        <v>161</v>
      </c>
      <c r="E150" s="187" t="s">
        <v>1059</v>
      </c>
      <c r="F150" s="188" t="s">
        <v>1313</v>
      </c>
      <c r="G150" s="189" t="s">
        <v>210</v>
      </c>
      <c r="H150" s="190">
        <v>80</v>
      </c>
      <c r="I150" s="191"/>
      <c r="J150" s="192">
        <f>ROUND(I150*H150,2)</f>
        <v>0</v>
      </c>
      <c r="K150" s="193"/>
      <c r="L150" s="40"/>
      <c r="M150" s="194" t="s">
        <v>1</v>
      </c>
      <c r="N150" s="195" t="s">
        <v>42</v>
      </c>
      <c r="O150" s="72"/>
      <c r="P150" s="196">
        <f>O150*H150</f>
        <v>0</v>
      </c>
      <c r="Q150" s="196">
        <v>9E-05</v>
      </c>
      <c r="R150" s="196">
        <f>Q150*H150</f>
        <v>0.007200000000000001</v>
      </c>
      <c r="S150" s="196">
        <v>0</v>
      </c>
      <c r="T150" s="197">
        <f>S150*H150</f>
        <v>0</v>
      </c>
      <c r="U150" s="35"/>
      <c r="V150" s="35"/>
      <c r="W150" s="35"/>
      <c r="X150" s="35"/>
      <c r="Y150" s="35"/>
      <c r="Z150" s="35"/>
      <c r="AA150" s="35"/>
      <c r="AB150" s="35"/>
      <c r="AC150" s="35"/>
      <c r="AD150" s="35"/>
      <c r="AE150" s="35"/>
      <c r="AR150" s="198" t="s">
        <v>165</v>
      </c>
      <c r="AT150" s="198" t="s">
        <v>161</v>
      </c>
      <c r="AU150" s="198" t="s">
        <v>87</v>
      </c>
      <c r="AY150" s="18" t="s">
        <v>160</v>
      </c>
      <c r="BE150" s="199">
        <f>IF(N150="základní",J150,0)</f>
        <v>0</v>
      </c>
      <c r="BF150" s="199">
        <f>IF(N150="snížená",J150,0)</f>
        <v>0</v>
      </c>
      <c r="BG150" s="199">
        <f>IF(N150="zákl. přenesená",J150,0)</f>
        <v>0</v>
      </c>
      <c r="BH150" s="199">
        <f>IF(N150="sníž. přenesená",J150,0)</f>
        <v>0</v>
      </c>
      <c r="BI150" s="199">
        <f>IF(N150="nulová",J150,0)</f>
        <v>0</v>
      </c>
      <c r="BJ150" s="18" t="s">
        <v>85</v>
      </c>
      <c r="BK150" s="199">
        <f>ROUND(I150*H150,2)</f>
        <v>0</v>
      </c>
      <c r="BL150" s="18" t="s">
        <v>165</v>
      </c>
      <c r="BM150" s="198" t="s">
        <v>1314</v>
      </c>
    </row>
    <row r="151" spans="2:63" s="12" customFormat="1" ht="22.9" customHeight="1">
      <c r="B151" s="172"/>
      <c r="C151" s="173"/>
      <c r="D151" s="174" t="s">
        <v>76</v>
      </c>
      <c r="E151" s="200" t="s">
        <v>1318</v>
      </c>
      <c r="F151" s="200" t="s">
        <v>556</v>
      </c>
      <c r="G151" s="173"/>
      <c r="H151" s="173"/>
      <c r="I151" s="176"/>
      <c r="J151" s="201">
        <f>BK151</f>
        <v>0</v>
      </c>
      <c r="K151" s="173"/>
      <c r="L151" s="178"/>
      <c r="M151" s="179"/>
      <c r="N151" s="180"/>
      <c r="O151" s="180"/>
      <c r="P151" s="181">
        <f>P152</f>
        <v>0</v>
      </c>
      <c r="Q151" s="180"/>
      <c r="R151" s="181">
        <f>R152</f>
        <v>0</v>
      </c>
      <c r="S151" s="180"/>
      <c r="T151" s="182">
        <f>T152</f>
        <v>0</v>
      </c>
      <c r="AR151" s="183" t="s">
        <v>85</v>
      </c>
      <c r="AT151" s="184" t="s">
        <v>76</v>
      </c>
      <c r="AU151" s="184" t="s">
        <v>85</v>
      </c>
      <c r="AY151" s="183" t="s">
        <v>160</v>
      </c>
      <c r="BK151" s="185">
        <f>BK152</f>
        <v>0</v>
      </c>
    </row>
    <row r="152" spans="1:65" s="2" customFormat="1" ht="16.5" customHeight="1">
      <c r="A152" s="35"/>
      <c r="B152" s="36"/>
      <c r="C152" s="186" t="s">
        <v>219</v>
      </c>
      <c r="D152" s="186" t="s">
        <v>161</v>
      </c>
      <c r="E152" s="187" t="s">
        <v>1319</v>
      </c>
      <c r="F152" s="188" t="s">
        <v>1320</v>
      </c>
      <c r="G152" s="189" t="s">
        <v>217</v>
      </c>
      <c r="H152" s="190">
        <v>19.223</v>
      </c>
      <c r="I152" s="191"/>
      <c r="J152" s="192">
        <f>ROUND(I152*H152,2)</f>
        <v>0</v>
      </c>
      <c r="K152" s="193"/>
      <c r="L152" s="40"/>
      <c r="M152" s="194" t="s">
        <v>1</v>
      </c>
      <c r="N152" s="195" t="s">
        <v>42</v>
      </c>
      <c r="O152" s="72"/>
      <c r="P152" s="196">
        <f>O152*H152</f>
        <v>0</v>
      </c>
      <c r="Q152" s="196">
        <v>0</v>
      </c>
      <c r="R152" s="196">
        <f>Q152*H152</f>
        <v>0</v>
      </c>
      <c r="S152" s="196">
        <v>0</v>
      </c>
      <c r="T152" s="197">
        <f>S152*H152</f>
        <v>0</v>
      </c>
      <c r="U152" s="35"/>
      <c r="V152" s="35"/>
      <c r="W152" s="35"/>
      <c r="X152" s="35"/>
      <c r="Y152" s="35"/>
      <c r="Z152" s="35"/>
      <c r="AA152" s="35"/>
      <c r="AB152" s="35"/>
      <c r="AC152" s="35"/>
      <c r="AD152" s="35"/>
      <c r="AE152" s="35"/>
      <c r="AR152" s="198" t="s">
        <v>165</v>
      </c>
      <c r="AT152" s="198" t="s">
        <v>161</v>
      </c>
      <c r="AU152" s="198" t="s">
        <v>87</v>
      </c>
      <c r="AY152" s="18" t="s">
        <v>160</v>
      </c>
      <c r="BE152" s="199">
        <f>IF(N152="základní",J152,0)</f>
        <v>0</v>
      </c>
      <c r="BF152" s="199">
        <f>IF(N152="snížená",J152,0)</f>
        <v>0</v>
      </c>
      <c r="BG152" s="199">
        <f>IF(N152="zákl. přenesená",J152,0)</f>
        <v>0</v>
      </c>
      <c r="BH152" s="199">
        <f>IF(N152="sníž. přenesená",J152,0)</f>
        <v>0</v>
      </c>
      <c r="BI152" s="199">
        <f>IF(N152="nulová",J152,0)</f>
        <v>0</v>
      </c>
      <c r="BJ152" s="18" t="s">
        <v>85</v>
      </c>
      <c r="BK152" s="199">
        <f>ROUND(I152*H152,2)</f>
        <v>0</v>
      </c>
      <c r="BL152" s="18" t="s">
        <v>165</v>
      </c>
      <c r="BM152" s="198" t="s">
        <v>1321</v>
      </c>
    </row>
    <row r="153" spans="2:63" s="12" customFormat="1" ht="25.9" customHeight="1">
      <c r="B153" s="172"/>
      <c r="C153" s="173"/>
      <c r="D153" s="174" t="s">
        <v>76</v>
      </c>
      <c r="E153" s="175" t="s">
        <v>1094</v>
      </c>
      <c r="F153" s="175" t="s">
        <v>1095</v>
      </c>
      <c r="G153" s="173"/>
      <c r="H153" s="173"/>
      <c r="I153" s="176"/>
      <c r="J153" s="177">
        <f>BK153</f>
        <v>0</v>
      </c>
      <c r="K153" s="173"/>
      <c r="L153" s="178"/>
      <c r="M153" s="179"/>
      <c r="N153" s="180"/>
      <c r="O153" s="180"/>
      <c r="P153" s="181">
        <f>P154+P162+P164</f>
        <v>0</v>
      </c>
      <c r="Q153" s="180"/>
      <c r="R153" s="181">
        <f>R154+R162+R164</f>
        <v>0.12399299999999999</v>
      </c>
      <c r="S153" s="180"/>
      <c r="T153" s="182">
        <f>T154+T162+T164</f>
        <v>0</v>
      </c>
      <c r="AR153" s="183" t="s">
        <v>87</v>
      </c>
      <c r="AT153" s="184" t="s">
        <v>76</v>
      </c>
      <c r="AU153" s="184" t="s">
        <v>77</v>
      </c>
      <c r="AY153" s="183" t="s">
        <v>160</v>
      </c>
      <c r="BK153" s="185">
        <f>BK154+BK162+BK164</f>
        <v>0</v>
      </c>
    </row>
    <row r="154" spans="2:63" s="12" customFormat="1" ht="22.9" customHeight="1">
      <c r="B154" s="172"/>
      <c r="C154" s="173"/>
      <c r="D154" s="174" t="s">
        <v>76</v>
      </c>
      <c r="E154" s="200" t="s">
        <v>1322</v>
      </c>
      <c r="F154" s="200" t="s">
        <v>1323</v>
      </c>
      <c r="G154" s="173"/>
      <c r="H154" s="173"/>
      <c r="I154" s="176"/>
      <c r="J154" s="201">
        <f>BK154</f>
        <v>0</v>
      </c>
      <c r="K154" s="173"/>
      <c r="L154" s="178"/>
      <c r="M154" s="179"/>
      <c r="N154" s="180"/>
      <c r="O154" s="180"/>
      <c r="P154" s="181">
        <f>SUM(P155:P161)</f>
        <v>0</v>
      </c>
      <c r="Q154" s="180"/>
      <c r="R154" s="181">
        <f>SUM(R155:R161)</f>
        <v>0.12399299999999999</v>
      </c>
      <c r="S154" s="180"/>
      <c r="T154" s="182">
        <f>SUM(T155:T161)</f>
        <v>0</v>
      </c>
      <c r="AR154" s="183" t="s">
        <v>87</v>
      </c>
      <c r="AT154" s="184" t="s">
        <v>76</v>
      </c>
      <c r="AU154" s="184" t="s">
        <v>85</v>
      </c>
      <c r="AY154" s="183" t="s">
        <v>160</v>
      </c>
      <c r="BK154" s="185">
        <f>SUM(BK155:BK161)</f>
        <v>0</v>
      </c>
    </row>
    <row r="155" spans="1:65" s="2" customFormat="1" ht="21.75" customHeight="1">
      <c r="A155" s="35"/>
      <c r="B155" s="36"/>
      <c r="C155" s="186" t="s">
        <v>224</v>
      </c>
      <c r="D155" s="186" t="s">
        <v>161</v>
      </c>
      <c r="E155" s="187" t="s">
        <v>1324</v>
      </c>
      <c r="F155" s="188" t="s">
        <v>1325</v>
      </c>
      <c r="G155" s="189" t="s">
        <v>210</v>
      </c>
      <c r="H155" s="190">
        <v>86</v>
      </c>
      <c r="I155" s="191"/>
      <c r="J155" s="192">
        <f>ROUND(I155*H155,2)</f>
        <v>0</v>
      </c>
      <c r="K155" s="193"/>
      <c r="L155" s="40"/>
      <c r="M155" s="194" t="s">
        <v>1</v>
      </c>
      <c r="N155" s="195" t="s">
        <v>42</v>
      </c>
      <c r="O155" s="72"/>
      <c r="P155" s="196">
        <f>O155*H155</f>
        <v>0</v>
      </c>
      <c r="Q155" s="196">
        <v>0</v>
      </c>
      <c r="R155" s="196">
        <f>Q155*H155</f>
        <v>0</v>
      </c>
      <c r="S155" s="196">
        <v>0</v>
      </c>
      <c r="T155" s="197">
        <f>S155*H155</f>
        <v>0</v>
      </c>
      <c r="U155" s="35"/>
      <c r="V155" s="35"/>
      <c r="W155" s="35"/>
      <c r="X155" s="35"/>
      <c r="Y155" s="35"/>
      <c r="Z155" s="35"/>
      <c r="AA155" s="35"/>
      <c r="AB155" s="35"/>
      <c r="AC155" s="35"/>
      <c r="AD155" s="35"/>
      <c r="AE155" s="35"/>
      <c r="AR155" s="198" t="s">
        <v>237</v>
      </c>
      <c r="AT155" s="198" t="s">
        <v>161</v>
      </c>
      <c r="AU155" s="198" t="s">
        <v>87</v>
      </c>
      <c r="AY155" s="18" t="s">
        <v>160</v>
      </c>
      <c r="BE155" s="199">
        <f>IF(N155="základní",J155,0)</f>
        <v>0</v>
      </c>
      <c r="BF155" s="199">
        <f>IF(N155="snížená",J155,0)</f>
        <v>0</v>
      </c>
      <c r="BG155" s="199">
        <f>IF(N155="zákl. přenesená",J155,0)</f>
        <v>0</v>
      </c>
      <c r="BH155" s="199">
        <f>IF(N155="sníž. přenesená",J155,0)</f>
        <v>0</v>
      </c>
      <c r="BI155" s="199">
        <f>IF(N155="nulová",J155,0)</f>
        <v>0</v>
      </c>
      <c r="BJ155" s="18" t="s">
        <v>85</v>
      </c>
      <c r="BK155" s="199">
        <f>ROUND(I155*H155,2)</f>
        <v>0</v>
      </c>
      <c r="BL155" s="18" t="s">
        <v>237</v>
      </c>
      <c r="BM155" s="198" t="s">
        <v>1326</v>
      </c>
    </row>
    <row r="156" spans="1:65" s="2" customFormat="1" ht="16.5" customHeight="1">
      <c r="A156" s="35"/>
      <c r="B156" s="36"/>
      <c r="C156" s="234" t="s">
        <v>229</v>
      </c>
      <c r="D156" s="234" t="s">
        <v>325</v>
      </c>
      <c r="E156" s="235" t="s">
        <v>1327</v>
      </c>
      <c r="F156" s="236" t="s">
        <v>1328</v>
      </c>
      <c r="G156" s="237" t="s">
        <v>210</v>
      </c>
      <c r="H156" s="238">
        <v>98.9</v>
      </c>
      <c r="I156" s="239"/>
      <c r="J156" s="240">
        <f>ROUND(I156*H156,2)</f>
        <v>0</v>
      </c>
      <c r="K156" s="241"/>
      <c r="L156" s="242"/>
      <c r="M156" s="243" t="s">
        <v>1</v>
      </c>
      <c r="N156" s="244" t="s">
        <v>42</v>
      </c>
      <c r="O156" s="72"/>
      <c r="P156" s="196">
        <f>O156*H156</f>
        <v>0</v>
      </c>
      <c r="Q156" s="196">
        <v>0.00027</v>
      </c>
      <c r="R156" s="196">
        <f>Q156*H156</f>
        <v>0.026703</v>
      </c>
      <c r="S156" s="196">
        <v>0</v>
      </c>
      <c r="T156" s="197">
        <f>S156*H156</f>
        <v>0</v>
      </c>
      <c r="U156" s="35"/>
      <c r="V156" s="35"/>
      <c r="W156" s="35"/>
      <c r="X156" s="35"/>
      <c r="Y156" s="35"/>
      <c r="Z156" s="35"/>
      <c r="AA156" s="35"/>
      <c r="AB156" s="35"/>
      <c r="AC156" s="35"/>
      <c r="AD156" s="35"/>
      <c r="AE156" s="35"/>
      <c r="AR156" s="198" t="s">
        <v>333</v>
      </c>
      <c r="AT156" s="198" t="s">
        <v>325</v>
      </c>
      <c r="AU156" s="198" t="s">
        <v>87</v>
      </c>
      <c r="AY156" s="18" t="s">
        <v>160</v>
      </c>
      <c r="BE156" s="199">
        <f>IF(N156="základní",J156,0)</f>
        <v>0</v>
      </c>
      <c r="BF156" s="199">
        <f>IF(N156="snížená",J156,0)</f>
        <v>0</v>
      </c>
      <c r="BG156" s="199">
        <f>IF(N156="zákl. přenesená",J156,0)</f>
        <v>0</v>
      </c>
      <c r="BH156" s="199">
        <f>IF(N156="sníž. přenesená",J156,0)</f>
        <v>0</v>
      </c>
      <c r="BI156" s="199">
        <f>IF(N156="nulová",J156,0)</f>
        <v>0</v>
      </c>
      <c r="BJ156" s="18" t="s">
        <v>85</v>
      </c>
      <c r="BK156" s="199">
        <f>ROUND(I156*H156,2)</f>
        <v>0</v>
      </c>
      <c r="BL156" s="18" t="s">
        <v>237</v>
      </c>
      <c r="BM156" s="198" t="s">
        <v>1329</v>
      </c>
    </row>
    <row r="157" spans="2:51" s="13" customFormat="1" ht="11.25">
      <c r="B157" s="202"/>
      <c r="C157" s="203"/>
      <c r="D157" s="204" t="s">
        <v>181</v>
      </c>
      <c r="E157" s="203"/>
      <c r="F157" s="206" t="s">
        <v>1513</v>
      </c>
      <c r="G157" s="203"/>
      <c r="H157" s="207">
        <v>98.9</v>
      </c>
      <c r="I157" s="208"/>
      <c r="J157" s="203"/>
      <c r="K157" s="203"/>
      <c r="L157" s="209"/>
      <c r="M157" s="210"/>
      <c r="N157" s="211"/>
      <c r="O157" s="211"/>
      <c r="P157" s="211"/>
      <c r="Q157" s="211"/>
      <c r="R157" s="211"/>
      <c r="S157" s="211"/>
      <c r="T157" s="212"/>
      <c r="AT157" s="213" t="s">
        <v>181</v>
      </c>
      <c r="AU157" s="213" t="s">
        <v>87</v>
      </c>
      <c r="AV157" s="13" t="s">
        <v>87</v>
      </c>
      <c r="AW157" s="13" t="s">
        <v>4</v>
      </c>
      <c r="AX157" s="13" t="s">
        <v>85</v>
      </c>
      <c r="AY157" s="213" t="s">
        <v>160</v>
      </c>
    </row>
    <row r="158" spans="1:65" s="2" customFormat="1" ht="21.75" customHeight="1">
      <c r="A158" s="35"/>
      <c r="B158" s="36"/>
      <c r="C158" s="186" t="s">
        <v>8</v>
      </c>
      <c r="D158" s="186" t="s">
        <v>161</v>
      </c>
      <c r="E158" s="187" t="s">
        <v>1355</v>
      </c>
      <c r="F158" s="188" t="s">
        <v>1356</v>
      </c>
      <c r="G158" s="189" t="s">
        <v>210</v>
      </c>
      <c r="H158" s="190">
        <v>94</v>
      </c>
      <c r="I158" s="191"/>
      <c r="J158" s="192">
        <f>ROUND(I158*H158,2)</f>
        <v>0</v>
      </c>
      <c r="K158" s="193"/>
      <c r="L158" s="40"/>
      <c r="M158" s="194" t="s">
        <v>1</v>
      </c>
      <c r="N158" s="195" t="s">
        <v>42</v>
      </c>
      <c r="O158" s="72"/>
      <c r="P158" s="196">
        <f>O158*H158</f>
        <v>0</v>
      </c>
      <c r="Q158" s="196">
        <v>0</v>
      </c>
      <c r="R158" s="196">
        <f>Q158*H158</f>
        <v>0</v>
      </c>
      <c r="S158" s="196">
        <v>0</v>
      </c>
      <c r="T158" s="197">
        <f>S158*H158</f>
        <v>0</v>
      </c>
      <c r="U158" s="35"/>
      <c r="V158" s="35"/>
      <c r="W158" s="35"/>
      <c r="X158" s="35"/>
      <c r="Y158" s="35"/>
      <c r="Z158" s="35"/>
      <c r="AA158" s="35"/>
      <c r="AB158" s="35"/>
      <c r="AC158" s="35"/>
      <c r="AD158" s="35"/>
      <c r="AE158" s="35"/>
      <c r="AR158" s="198" t="s">
        <v>237</v>
      </c>
      <c r="AT158" s="198" t="s">
        <v>161</v>
      </c>
      <c r="AU158" s="198" t="s">
        <v>87</v>
      </c>
      <c r="AY158" s="18" t="s">
        <v>160</v>
      </c>
      <c r="BE158" s="199">
        <f>IF(N158="základní",J158,0)</f>
        <v>0</v>
      </c>
      <c r="BF158" s="199">
        <f>IF(N158="snížená",J158,0)</f>
        <v>0</v>
      </c>
      <c r="BG158" s="199">
        <f>IF(N158="zákl. přenesená",J158,0)</f>
        <v>0</v>
      </c>
      <c r="BH158" s="199">
        <f>IF(N158="sníž. přenesená",J158,0)</f>
        <v>0</v>
      </c>
      <c r="BI158" s="199">
        <f>IF(N158="nulová",J158,0)</f>
        <v>0</v>
      </c>
      <c r="BJ158" s="18" t="s">
        <v>85</v>
      </c>
      <c r="BK158" s="199">
        <f>ROUND(I158*H158,2)</f>
        <v>0</v>
      </c>
      <c r="BL158" s="18" t="s">
        <v>237</v>
      </c>
      <c r="BM158" s="198" t="s">
        <v>1357</v>
      </c>
    </row>
    <row r="159" spans="1:65" s="2" customFormat="1" ht="16.5" customHeight="1">
      <c r="A159" s="35"/>
      <c r="B159" s="36"/>
      <c r="C159" s="234" t="s">
        <v>237</v>
      </c>
      <c r="D159" s="234" t="s">
        <v>325</v>
      </c>
      <c r="E159" s="235" t="s">
        <v>1358</v>
      </c>
      <c r="F159" s="236" t="s">
        <v>1359</v>
      </c>
      <c r="G159" s="237" t="s">
        <v>210</v>
      </c>
      <c r="H159" s="238">
        <v>108.1</v>
      </c>
      <c r="I159" s="239"/>
      <c r="J159" s="240">
        <f>ROUND(I159*H159,2)</f>
        <v>0</v>
      </c>
      <c r="K159" s="241"/>
      <c r="L159" s="242"/>
      <c r="M159" s="243" t="s">
        <v>1</v>
      </c>
      <c r="N159" s="244" t="s">
        <v>42</v>
      </c>
      <c r="O159" s="72"/>
      <c r="P159" s="196">
        <f>O159*H159</f>
        <v>0</v>
      </c>
      <c r="Q159" s="196">
        <v>0.0009</v>
      </c>
      <c r="R159" s="196">
        <f>Q159*H159</f>
        <v>0.09728999999999999</v>
      </c>
      <c r="S159" s="196">
        <v>0</v>
      </c>
      <c r="T159" s="197">
        <f>S159*H159</f>
        <v>0</v>
      </c>
      <c r="U159" s="35"/>
      <c r="V159" s="35"/>
      <c r="W159" s="35"/>
      <c r="X159" s="35"/>
      <c r="Y159" s="35"/>
      <c r="Z159" s="35"/>
      <c r="AA159" s="35"/>
      <c r="AB159" s="35"/>
      <c r="AC159" s="35"/>
      <c r="AD159" s="35"/>
      <c r="AE159" s="35"/>
      <c r="AR159" s="198" t="s">
        <v>333</v>
      </c>
      <c r="AT159" s="198" t="s">
        <v>325</v>
      </c>
      <c r="AU159" s="198" t="s">
        <v>87</v>
      </c>
      <c r="AY159" s="18" t="s">
        <v>160</v>
      </c>
      <c r="BE159" s="199">
        <f>IF(N159="základní",J159,0)</f>
        <v>0</v>
      </c>
      <c r="BF159" s="199">
        <f>IF(N159="snížená",J159,0)</f>
        <v>0</v>
      </c>
      <c r="BG159" s="199">
        <f>IF(N159="zákl. přenesená",J159,0)</f>
        <v>0</v>
      </c>
      <c r="BH159" s="199">
        <f>IF(N159="sníž. přenesená",J159,0)</f>
        <v>0</v>
      </c>
      <c r="BI159" s="199">
        <f>IF(N159="nulová",J159,0)</f>
        <v>0</v>
      </c>
      <c r="BJ159" s="18" t="s">
        <v>85</v>
      </c>
      <c r="BK159" s="199">
        <f>ROUND(I159*H159,2)</f>
        <v>0</v>
      </c>
      <c r="BL159" s="18" t="s">
        <v>237</v>
      </c>
      <c r="BM159" s="198" t="s">
        <v>1360</v>
      </c>
    </row>
    <row r="160" spans="2:51" s="13" customFormat="1" ht="11.25">
      <c r="B160" s="202"/>
      <c r="C160" s="203"/>
      <c r="D160" s="204" t="s">
        <v>181</v>
      </c>
      <c r="E160" s="203"/>
      <c r="F160" s="206" t="s">
        <v>1514</v>
      </c>
      <c r="G160" s="203"/>
      <c r="H160" s="207">
        <v>108.1</v>
      </c>
      <c r="I160" s="208"/>
      <c r="J160" s="203"/>
      <c r="K160" s="203"/>
      <c r="L160" s="209"/>
      <c r="M160" s="210"/>
      <c r="N160" s="211"/>
      <c r="O160" s="211"/>
      <c r="P160" s="211"/>
      <c r="Q160" s="211"/>
      <c r="R160" s="211"/>
      <c r="S160" s="211"/>
      <c r="T160" s="212"/>
      <c r="AT160" s="213" t="s">
        <v>181</v>
      </c>
      <c r="AU160" s="213" t="s">
        <v>87</v>
      </c>
      <c r="AV160" s="13" t="s">
        <v>87</v>
      </c>
      <c r="AW160" s="13" t="s">
        <v>4</v>
      </c>
      <c r="AX160" s="13" t="s">
        <v>85</v>
      </c>
      <c r="AY160" s="213" t="s">
        <v>160</v>
      </c>
    </row>
    <row r="161" spans="1:65" s="2" customFormat="1" ht="21.75" customHeight="1">
      <c r="A161" s="35"/>
      <c r="B161" s="36"/>
      <c r="C161" s="186" t="s">
        <v>243</v>
      </c>
      <c r="D161" s="186" t="s">
        <v>161</v>
      </c>
      <c r="E161" s="187" t="s">
        <v>1515</v>
      </c>
      <c r="F161" s="188" t="s">
        <v>1516</v>
      </c>
      <c r="G161" s="189" t="s">
        <v>164</v>
      </c>
      <c r="H161" s="190">
        <v>1</v>
      </c>
      <c r="I161" s="191"/>
      <c r="J161" s="192">
        <f>ROUND(I161*H161,2)</f>
        <v>0</v>
      </c>
      <c r="K161" s="193"/>
      <c r="L161" s="40"/>
      <c r="M161" s="194" t="s">
        <v>1</v>
      </c>
      <c r="N161" s="195" t="s">
        <v>42</v>
      </c>
      <c r="O161" s="72"/>
      <c r="P161" s="196">
        <f>O161*H161</f>
        <v>0</v>
      </c>
      <c r="Q161" s="196">
        <v>0</v>
      </c>
      <c r="R161" s="196">
        <f>Q161*H161</f>
        <v>0</v>
      </c>
      <c r="S161" s="196">
        <v>0</v>
      </c>
      <c r="T161" s="197">
        <f>S161*H161</f>
        <v>0</v>
      </c>
      <c r="U161" s="35"/>
      <c r="V161" s="35"/>
      <c r="W161" s="35"/>
      <c r="X161" s="35"/>
      <c r="Y161" s="35"/>
      <c r="Z161" s="35"/>
      <c r="AA161" s="35"/>
      <c r="AB161" s="35"/>
      <c r="AC161" s="35"/>
      <c r="AD161" s="35"/>
      <c r="AE161" s="35"/>
      <c r="AR161" s="198" t="s">
        <v>237</v>
      </c>
      <c r="AT161" s="198" t="s">
        <v>161</v>
      </c>
      <c r="AU161" s="198" t="s">
        <v>87</v>
      </c>
      <c r="AY161" s="18" t="s">
        <v>160</v>
      </c>
      <c r="BE161" s="199">
        <f>IF(N161="základní",J161,0)</f>
        <v>0</v>
      </c>
      <c r="BF161" s="199">
        <f>IF(N161="snížená",J161,0)</f>
        <v>0</v>
      </c>
      <c r="BG161" s="199">
        <f>IF(N161="zákl. přenesená",J161,0)</f>
        <v>0</v>
      </c>
      <c r="BH161" s="199">
        <f>IF(N161="sníž. přenesená",J161,0)</f>
        <v>0</v>
      </c>
      <c r="BI161" s="199">
        <f>IF(N161="nulová",J161,0)</f>
        <v>0</v>
      </c>
      <c r="BJ161" s="18" t="s">
        <v>85</v>
      </c>
      <c r="BK161" s="199">
        <f>ROUND(I161*H161,2)</f>
        <v>0</v>
      </c>
      <c r="BL161" s="18" t="s">
        <v>237</v>
      </c>
      <c r="BM161" s="198" t="s">
        <v>1517</v>
      </c>
    </row>
    <row r="162" spans="2:63" s="12" customFormat="1" ht="22.9" customHeight="1">
      <c r="B162" s="172"/>
      <c r="C162" s="173"/>
      <c r="D162" s="174" t="s">
        <v>76</v>
      </c>
      <c r="E162" s="200" t="s">
        <v>1412</v>
      </c>
      <c r="F162" s="200" t="s">
        <v>1413</v>
      </c>
      <c r="G162" s="173"/>
      <c r="H162" s="173"/>
      <c r="I162" s="176"/>
      <c r="J162" s="201">
        <f>BK162</f>
        <v>0</v>
      </c>
      <c r="K162" s="173"/>
      <c r="L162" s="178"/>
      <c r="M162" s="179"/>
      <c r="N162" s="180"/>
      <c r="O162" s="180"/>
      <c r="P162" s="181">
        <f>P163</f>
        <v>0</v>
      </c>
      <c r="Q162" s="180"/>
      <c r="R162" s="181">
        <f>R163</f>
        <v>0</v>
      </c>
      <c r="S162" s="180"/>
      <c r="T162" s="182">
        <f>T163</f>
        <v>0</v>
      </c>
      <c r="AR162" s="183" t="s">
        <v>87</v>
      </c>
      <c r="AT162" s="184" t="s">
        <v>76</v>
      </c>
      <c r="AU162" s="184" t="s">
        <v>85</v>
      </c>
      <c r="AY162" s="183" t="s">
        <v>160</v>
      </c>
      <c r="BK162" s="185">
        <f>BK163</f>
        <v>0</v>
      </c>
    </row>
    <row r="163" spans="1:65" s="2" customFormat="1" ht="21.75" customHeight="1">
      <c r="A163" s="35"/>
      <c r="B163" s="36"/>
      <c r="C163" s="186" t="s">
        <v>316</v>
      </c>
      <c r="D163" s="186" t="s">
        <v>161</v>
      </c>
      <c r="E163" s="187" t="s">
        <v>1417</v>
      </c>
      <c r="F163" s="188" t="s">
        <v>1418</v>
      </c>
      <c r="G163" s="189" t="s">
        <v>164</v>
      </c>
      <c r="H163" s="190">
        <v>16</v>
      </c>
      <c r="I163" s="191"/>
      <c r="J163" s="192">
        <f>ROUND(I163*H163,2)</f>
        <v>0</v>
      </c>
      <c r="K163" s="193"/>
      <c r="L163" s="40"/>
      <c r="M163" s="194" t="s">
        <v>1</v>
      </c>
      <c r="N163" s="195" t="s">
        <v>42</v>
      </c>
      <c r="O163" s="72"/>
      <c r="P163" s="196">
        <f>O163*H163</f>
        <v>0</v>
      </c>
      <c r="Q163" s="196">
        <v>0</v>
      </c>
      <c r="R163" s="196">
        <f>Q163*H163</f>
        <v>0</v>
      </c>
      <c r="S163" s="196">
        <v>0</v>
      </c>
      <c r="T163" s="197">
        <f>S163*H163</f>
        <v>0</v>
      </c>
      <c r="U163" s="35"/>
      <c r="V163" s="35"/>
      <c r="W163" s="35"/>
      <c r="X163" s="35"/>
      <c r="Y163" s="35"/>
      <c r="Z163" s="35"/>
      <c r="AA163" s="35"/>
      <c r="AB163" s="35"/>
      <c r="AC163" s="35"/>
      <c r="AD163" s="35"/>
      <c r="AE163" s="35"/>
      <c r="AR163" s="198" t="s">
        <v>237</v>
      </c>
      <c r="AT163" s="198" t="s">
        <v>161</v>
      </c>
      <c r="AU163" s="198" t="s">
        <v>87</v>
      </c>
      <c r="AY163" s="18" t="s">
        <v>160</v>
      </c>
      <c r="BE163" s="199">
        <f>IF(N163="základní",J163,0)</f>
        <v>0</v>
      </c>
      <c r="BF163" s="199">
        <f>IF(N163="snížená",J163,0)</f>
        <v>0</v>
      </c>
      <c r="BG163" s="199">
        <f>IF(N163="zákl. přenesená",J163,0)</f>
        <v>0</v>
      </c>
      <c r="BH163" s="199">
        <f>IF(N163="sníž. přenesená",J163,0)</f>
        <v>0</v>
      </c>
      <c r="BI163" s="199">
        <f>IF(N163="nulová",J163,0)</f>
        <v>0</v>
      </c>
      <c r="BJ163" s="18" t="s">
        <v>85</v>
      </c>
      <c r="BK163" s="199">
        <f>ROUND(I163*H163,2)</f>
        <v>0</v>
      </c>
      <c r="BL163" s="18" t="s">
        <v>237</v>
      </c>
      <c r="BM163" s="198" t="s">
        <v>1419</v>
      </c>
    </row>
    <row r="164" spans="2:63" s="12" customFormat="1" ht="22.9" customHeight="1">
      <c r="B164" s="172"/>
      <c r="C164" s="173"/>
      <c r="D164" s="174" t="s">
        <v>76</v>
      </c>
      <c r="E164" s="200" t="s">
        <v>1420</v>
      </c>
      <c r="F164" s="200" t="s">
        <v>1421</v>
      </c>
      <c r="G164" s="173"/>
      <c r="H164" s="173"/>
      <c r="I164" s="176"/>
      <c r="J164" s="201">
        <f>BK164</f>
        <v>0</v>
      </c>
      <c r="K164" s="173"/>
      <c r="L164" s="178"/>
      <c r="M164" s="179"/>
      <c r="N164" s="180"/>
      <c r="O164" s="180"/>
      <c r="P164" s="181">
        <f>P165</f>
        <v>0</v>
      </c>
      <c r="Q164" s="180"/>
      <c r="R164" s="181">
        <f>R165</f>
        <v>0</v>
      </c>
      <c r="S164" s="180"/>
      <c r="T164" s="182">
        <f>T165</f>
        <v>0</v>
      </c>
      <c r="AR164" s="183" t="s">
        <v>87</v>
      </c>
      <c r="AT164" s="184" t="s">
        <v>76</v>
      </c>
      <c r="AU164" s="184" t="s">
        <v>85</v>
      </c>
      <c r="AY164" s="183" t="s">
        <v>160</v>
      </c>
      <c r="BK164" s="185">
        <f>BK165</f>
        <v>0</v>
      </c>
    </row>
    <row r="165" spans="1:65" s="2" customFormat="1" ht="16.5" customHeight="1">
      <c r="A165" s="35"/>
      <c r="B165" s="36"/>
      <c r="C165" s="186" t="s">
        <v>320</v>
      </c>
      <c r="D165" s="186" t="s">
        <v>161</v>
      </c>
      <c r="E165" s="187" t="s">
        <v>1518</v>
      </c>
      <c r="F165" s="188" t="s">
        <v>1519</v>
      </c>
      <c r="G165" s="189" t="s">
        <v>164</v>
      </c>
      <c r="H165" s="190">
        <v>1</v>
      </c>
      <c r="I165" s="191"/>
      <c r="J165" s="192">
        <f>ROUND(I165*H165,2)</f>
        <v>0</v>
      </c>
      <c r="K165" s="193"/>
      <c r="L165" s="40"/>
      <c r="M165" s="194" t="s">
        <v>1</v>
      </c>
      <c r="N165" s="195" t="s">
        <v>42</v>
      </c>
      <c r="O165" s="72"/>
      <c r="P165" s="196">
        <f>O165*H165</f>
        <v>0</v>
      </c>
      <c r="Q165" s="196">
        <v>0</v>
      </c>
      <c r="R165" s="196">
        <f>Q165*H165</f>
        <v>0</v>
      </c>
      <c r="S165" s="196">
        <v>0</v>
      </c>
      <c r="T165" s="197">
        <f>S165*H165</f>
        <v>0</v>
      </c>
      <c r="U165" s="35"/>
      <c r="V165" s="35"/>
      <c r="W165" s="35"/>
      <c r="X165" s="35"/>
      <c r="Y165" s="35"/>
      <c r="Z165" s="35"/>
      <c r="AA165" s="35"/>
      <c r="AB165" s="35"/>
      <c r="AC165" s="35"/>
      <c r="AD165" s="35"/>
      <c r="AE165" s="35"/>
      <c r="AR165" s="198" t="s">
        <v>237</v>
      </c>
      <c r="AT165" s="198" t="s">
        <v>161</v>
      </c>
      <c r="AU165" s="198" t="s">
        <v>87</v>
      </c>
      <c r="AY165" s="18" t="s">
        <v>160</v>
      </c>
      <c r="BE165" s="199">
        <f>IF(N165="základní",J165,0)</f>
        <v>0</v>
      </c>
      <c r="BF165" s="199">
        <f>IF(N165="snížená",J165,0)</f>
        <v>0</v>
      </c>
      <c r="BG165" s="199">
        <f>IF(N165="zákl. přenesená",J165,0)</f>
        <v>0</v>
      </c>
      <c r="BH165" s="199">
        <f>IF(N165="sníž. přenesená",J165,0)</f>
        <v>0</v>
      </c>
      <c r="BI165" s="199">
        <f>IF(N165="nulová",J165,0)</f>
        <v>0</v>
      </c>
      <c r="BJ165" s="18" t="s">
        <v>85</v>
      </c>
      <c r="BK165" s="199">
        <f>ROUND(I165*H165,2)</f>
        <v>0</v>
      </c>
      <c r="BL165" s="18" t="s">
        <v>237</v>
      </c>
      <c r="BM165" s="198" t="s">
        <v>1436</v>
      </c>
    </row>
    <row r="166" spans="2:63" s="12" customFormat="1" ht="25.9" customHeight="1">
      <c r="B166" s="172"/>
      <c r="C166" s="173"/>
      <c r="D166" s="174" t="s">
        <v>76</v>
      </c>
      <c r="E166" s="175" t="s">
        <v>325</v>
      </c>
      <c r="F166" s="175" t="s">
        <v>1460</v>
      </c>
      <c r="G166" s="173"/>
      <c r="H166" s="173"/>
      <c r="I166" s="176"/>
      <c r="J166" s="177">
        <f>BK166</f>
        <v>0</v>
      </c>
      <c r="K166" s="173"/>
      <c r="L166" s="178"/>
      <c r="M166" s="179"/>
      <c r="N166" s="180"/>
      <c r="O166" s="180"/>
      <c r="P166" s="181">
        <f>P167</f>
        <v>0</v>
      </c>
      <c r="Q166" s="180"/>
      <c r="R166" s="181">
        <f>R167</f>
        <v>0.09</v>
      </c>
      <c r="S166" s="180"/>
      <c r="T166" s="182">
        <f>T167</f>
        <v>0</v>
      </c>
      <c r="AR166" s="183" t="s">
        <v>170</v>
      </c>
      <c r="AT166" s="184" t="s">
        <v>76</v>
      </c>
      <c r="AU166" s="184" t="s">
        <v>77</v>
      </c>
      <c r="AY166" s="183" t="s">
        <v>160</v>
      </c>
      <c r="BK166" s="185">
        <f>BK167</f>
        <v>0</v>
      </c>
    </row>
    <row r="167" spans="2:63" s="12" customFormat="1" ht="22.9" customHeight="1">
      <c r="B167" s="172"/>
      <c r="C167" s="173"/>
      <c r="D167" s="174" t="s">
        <v>76</v>
      </c>
      <c r="E167" s="200" t="s">
        <v>1461</v>
      </c>
      <c r="F167" s="200" t="s">
        <v>1462</v>
      </c>
      <c r="G167" s="173"/>
      <c r="H167" s="173"/>
      <c r="I167" s="176"/>
      <c r="J167" s="201">
        <f>BK167</f>
        <v>0</v>
      </c>
      <c r="K167" s="173"/>
      <c r="L167" s="178"/>
      <c r="M167" s="179"/>
      <c r="N167" s="180"/>
      <c r="O167" s="180"/>
      <c r="P167" s="181">
        <f>SUM(P168:P169)</f>
        <v>0</v>
      </c>
      <c r="Q167" s="180"/>
      <c r="R167" s="181">
        <f>SUM(R168:R169)</f>
        <v>0.09</v>
      </c>
      <c r="S167" s="180"/>
      <c r="T167" s="182">
        <f>SUM(T168:T169)</f>
        <v>0</v>
      </c>
      <c r="AR167" s="183" t="s">
        <v>170</v>
      </c>
      <c r="AT167" s="184" t="s">
        <v>76</v>
      </c>
      <c r="AU167" s="184" t="s">
        <v>85</v>
      </c>
      <c r="AY167" s="183" t="s">
        <v>160</v>
      </c>
      <c r="BK167" s="185">
        <f>SUM(BK168:BK169)</f>
        <v>0</v>
      </c>
    </row>
    <row r="168" spans="1:65" s="2" customFormat="1" ht="21.75" customHeight="1">
      <c r="A168" s="35"/>
      <c r="B168" s="36"/>
      <c r="C168" s="186" t="s">
        <v>324</v>
      </c>
      <c r="D168" s="186" t="s">
        <v>161</v>
      </c>
      <c r="E168" s="187" t="s">
        <v>1487</v>
      </c>
      <c r="F168" s="188" t="s">
        <v>1488</v>
      </c>
      <c r="G168" s="189" t="s">
        <v>210</v>
      </c>
      <c r="H168" s="190">
        <v>90</v>
      </c>
      <c r="I168" s="191"/>
      <c r="J168" s="192">
        <f>ROUND(I168*H168,2)</f>
        <v>0</v>
      </c>
      <c r="K168" s="193"/>
      <c r="L168" s="40"/>
      <c r="M168" s="194" t="s">
        <v>1</v>
      </c>
      <c r="N168" s="195" t="s">
        <v>42</v>
      </c>
      <c r="O168" s="72"/>
      <c r="P168" s="196">
        <f>O168*H168</f>
        <v>0</v>
      </c>
      <c r="Q168" s="196">
        <v>0</v>
      </c>
      <c r="R168" s="196">
        <f>Q168*H168</f>
        <v>0</v>
      </c>
      <c r="S168" s="196">
        <v>0</v>
      </c>
      <c r="T168" s="197">
        <f>S168*H168</f>
        <v>0</v>
      </c>
      <c r="U168" s="35"/>
      <c r="V168" s="35"/>
      <c r="W168" s="35"/>
      <c r="X168" s="35"/>
      <c r="Y168" s="35"/>
      <c r="Z168" s="35"/>
      <c r="AA168" s="35"/>
      <c r="AB168" s="35"/>
      <c r="AC168" s="35"/>
      <c r="AD168" s="35"/>
      <c r="AE168" s="35"/>
      <c r="AR168" s="198" t="s">
        <v>457</v>
      </c>
      <c r="AT168" s="198" t="s">
        <v>161</v>
      </c>
      <c r="AU168" s="198" t="s">
        <v>87</v>
      </c>
      <c r="AY168" s="18" t="s">
        <v>160</v>
      </c>
      <c r="BE168" s="199">
        <f>IF(N168="základní",J168,0)</f>
        <v>0</v>
      </c>
      <c r="BF168" s="199">
        <f>IF(N168="snížená",J168,0)</f>
        <v>0</v>
      </c>
      <c r="BG168" s="199">
        <f>IF(N168="zákl. přenesená",J168,0)</f>
        <v>0</v>
      </c>
      <c r="BH168" s="199">
        <f>IF(N168="sníž. přenesená",J168,0)</f>
        <v>0</v>
      </c>
      <c r="BI168" s="199">
        <f>IF(N168="nulová",J168,0)</f>
        <v>0</v>
      </c>
      <c r="BJ168" s="18" t="s">
        <v>85</v>
      </c>
      <c r="BK168" s="199">
        <f>ROUND(I168*H168,2)</f>
        <v>0</v>
      </c>
      <c r="BL168" s="18" t="s">
        <v>457</v>
      </c>
      <c r="BM168" s="198" t="s">
        <v>1489</v>
      </c>
    </row>
    <row r="169" spans="1:65" s="2" customFormat="1" ht="16.5" customHeight="1">
      <c r="A169" s="35"/>
      <c r="B169" s="36"/>
      <c r="C169" s="234" t="s">
        <v>7</v>
      </c>
      <c r="D169" s="234" t="s">
        <v>325</v>
      </c>
      <c r="E169" s="235" t="s">
        <v>1491</v>
      </c>
      <c r="F169" s="236" t="s">
        <v>1492</v>
      </c>
      <c r="G169" s="237" t="s">
        <v>328</v>
      </c>
      <c r="H169" s="238">
        <v>90</v>
      </c>
      <c r="I169" s="239"/>
      <c r="J169" s="240">
        <f>ROUND(I169*H169,2)</f>
        <v>0</v>
      </c>
      <c r="K169" s="241"/>
      <c r="L169" s="242"/>
      <c r="M169" s="266" t="s">
        <v>1</v>
      </c>
      <c r="N169" s="267" t="s">
        <v>42</v>
      </c>
      <c r="O169" s="220"/>
      <c r="P169" s="221">
        <f>O169*H169</f>
        <v>0</v>
      </c>
      <c r="Q169" s="221">
        <v>0.001</v>
      </c>
      <c r="R169" s="221">
        <f>Q169*H169</f>
        <v>0.09</v>
      </c>
      <c r="S169" s="221">
        <v>0</v>
      </c>
      <c r="T169" s="222">
        <f>S169*H169</f>
        <v>0</v>
      </c>
      <c r="U169" s="35"/>
      <c r="V169" s="35"/>
      <c r="W169" s="35"/>
      <c r="X169" s="35"/>
      <c r="Y169" s="35"/>
      <c r="Z169" s="35"/>
      <c r="AA169" s="35"/>
      <c r="AB169" s="35"/>
      <c r="AC169" s="35"/>
      <c r="AD169" s="35"/>
      <c r="AE169" s="35"/>
      <c r="AR169" s="198" t="s">
        <v>1455</v>
      </c>
      <c r="AT169" s="198" t="s">
        <v>325</v>
      </c>
      <c r="AU169" s="198" t="s">
        <v>87</v>
      </c>
      <c r="AY169" s="18" t="s">
        <v>160</v>
      </c>
      <c r="BE169" s="199">
        <f>IF(N169="základní",J169,0)</f>
        <v>0</v>
      </c>
      <c r="BF169" s="199">
        <f>IF(N169="snížená",J169,0)</f>
        <v>0</v>
      </c>
      <c r="BG169" s="199">
        <f>IF(N169="zákl. přenesená",J169,0)</f>
        <v>0</v>
      </c>
      <c r="BH169" s="199">
        <f>IF(N169="sníž. přenesená",J169,0)</f>
        <v>0</v>
      </c>
      <c r="BI169" s="199">
        <f>IF(N169="nulová",J169,0)</f>
        <v>0</v>
      </c>
      <c r="BJ169" s="18" t="s">
        <v>85</v>
      </c>
      <c r="BK169" s="199">
        <f>ROUND(I169*H169,2)</f>
        <v>0</v>
      </c>
      <c r="BL169" s="18" t="s">
        <v>1455</v>
      </c>
      <c r="BM169" s="198" t="s">
        <v>1493</v>
      </c>
    </row>
    <row r="170" spans="1:31" s="2" customFormat="1" ht="6.95" customHeight="1">
      <c r="A170" s="35"/>
      <c r="B170" s="55"/>
      <c r="C170" s="56"/>
      <c r="D170" s="56"/>
      <c r="E170" s="56"/>
      <c r="F170" s="56"/>
      <c r="G170" s="56"/>
      <c r="H170" s="56"/>
      <c r="I170" s="56"/>
      <c r="J170" s="56"/>
      <c r="K170" s="56"/>
      <c r="L170" s="40"/>
      <c r="M170" s="35"/>
      <c r="O170" s="35"/>
      <c r="P170" s="35"/>
      <c r="Q170" s="35"/>
      <c r="R170" s="35"/>
      <c r="S170" s="35"/>
      <c r="T170" s="35"/>
      <c r="U170" s="35"/>
      <c r="V170" s="35"/>
      <c r="W170" s="35"/>
      <c r="X170" s="35"/>
      <c r="Y170" s="35"/>
      <c r="Z170" s="35"/>
      <c r="AA170" s="35"/>
      <c r="AB170" s="35"/>
      <c r="AC170" s="35"/>
      <c r="AD170" s="35"/>
      <c r="AE170" s="35"/>
    </row>
  </sheetData>
  <sheetProtection algorithmName="SHA-512" hashValue="llfLPahYbCYdr2m/Mc7NEZLFfa/7JnkGooq81Aqvkwxrfh+j5dJchTNe9ECMbNEkiqR4gf92DcvGpYPUWbzD0g==" saltValue="Kl8yv1NFlF+l31cqY9NXVj3gQoCDZguUfNHxsBKL4yB9g8qamO/Pie1H3qpG9T7xi2wayBMC6k/0Y7RAOcKW9w==" spinCount="100000" sheet="1" objects="1" scenarios="1" formatColumns="0" formatRows="0" autoFilter="0"/>
  <autoFilter ref="C125:K169"/>
  <mergeCells count="9">
    <mergeCell ref="E87:H87"/>
    <mergeCell ref="E116:H116"/>
    <mergeCell ref="E118:H11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1"/>
      <c r="M2" s="301"/>
      <c r="N2" s="301"/>
      <c r="O2" s="301"/>
      <c r="P2" s="301"/>
      <c r="Q2" s="301"/>
      <c r="R2" s="301"/>
      <c r="S2" s="301"/>
      <c r="T2" s="301"/>
      <c r="U2" s="301"/>
      <c r="V2" s="301"/>
      <c r="AT2" s="18" t="s">
        <v>120</v>
      </c>
    </row>
    <row r="3" spans="2:46" s="1" customFormat="1" ht="6.95" customHeight="1">
      <c r="B3" s="109"/>
      <c r="C3" s="110"/>
      <c r="D3" s="110"/>
      <c r="E3" s="110"/>
      <c r="F3" s="110"/>
      <c r="G3" s="110"/>
      <c r="H3" s="110"/>
      <c r="I3" s="110"/>
      <c r="J3" s="110"/>
      <c r="K3" s="110"/>
      <c r="L3" s="21"/>
      <c r="AT3" s="18" t="s">
        <v>87</v>
      </c>
    </row>
    <row r="4" spans="2:46" s="1" customFormat="1" ht="24.95" customHeight="1">
      <c r="B4" s="21"/>
      <c r="D4" s="111" t="s">
        <v>133</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16" t="str">
        <f>'Rekapitulace stavby'!K6</f>
        <v>Revitalizace prostranství Na Rybníčku k.ú. Třeboň</v>
      </c>
      <c r="F7" s="317"/>
      <c r="G7" s="317"/>
      <c r="H7" s="317"/>
      <c r="L7" s="21"/>
    </row>
    <row r="8" spans="1:31" s="2" customFormat="1" ht="12" customHeight="1">
      <c r="A8" s="35"/>
      <c r="B8" s="40"/>
      <c r="C8" s="35"/>
      <c r="D8" s="113" t="s">
        <v>134</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18" t="s">
        <v>1520</v>
      </c>
      <c r="F9" s="319"/>
      <c r="G9" s="319"/>
      <c r="H9" s="319"/>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114</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20. 8. 2021</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20" t="str">
        <f>'Rekapitulace stavby'!E14</f>
        <v>Vyplň údaj</v>
      </c>
      <c r="F18" s="321"/>
      <c r="G18" s="321"/>
      <c r="H18" s="321"/>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31</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33</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34</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47.25" customHeight="1">
      <c r="A27" s="116"/>
      <c r="B27" s="117"/>
      <c r="C27" s="116"/>
      <c r="D27" s="116"/>
      <c r="E27" s="322" t="s">
        <v>36</v>
      </c>
      <c r="F27" s="322"/>
      <c r="G27" s="322"/>
      <c r="H27" s="322"/>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37</v>
      </c>
      <c r="E30" s="35"/>
      <c r="F30" s="35"/>
      <c r="G30" s="35"/>
      <c r="H30" s="35"/>
      <c r="I30" s="35"/>
      <c r="J30" s="121">
        <f>ROUND(J120,2)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39</v>
      </c>
      <c r="G32" s="35"/>
      <c r="H32" s="35"/>
      <c r="I32" s="122" t="s">
        <v>38</v>
      </c>
      <c r="J32" s="122" t="s">
        <v>40</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41</v>
      </c>
      <c r="E33" s="113" t="s">
        <v>42</v>
      </c>
      <c r="F33" s="124">
        <f>ROUND((SUM(BE120:BE148)),2)</f>
        <v>0</v>
      </c>
      <c r="G33" s="35"/>
      <c r="H33" s="35"/>
      <c r="I33" s="125">
        <v>0.21</v>
      </c>
      <c r="J33" s="124">
        <f>ROUND(((SUM(BE120:BE148))*I33),2)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43</v>
      </c>
      <c r="F34" s="124">
        <f>ROUND((SUM(BF120:BF148)),2)</f>
        <v>0</v>
      </c>
      <c r="G34" s="35"/>
      <c r="H34" s="35"/>
      <c r="I34" s="125">
        <v>0.15</v>
      </c>
      <c r="J34" s="124">
        <f>ROUND(((SUM(BF120:BF148))*I34),2)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44</v>
      </c>
      <c r="F35" s="124">
        <f>ROUND((SUM(BG120:BG148)),2)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45</v>
      </c>
      <c r="F36" s="124">
        <f>ROUND((SUM(BH120:BH148)),2)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46</v>
      </c>
      <c r="F37" s="124">
        <f>ROUND((SUM(BI120:BI148)),2)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47</v>
      </c>
      <c r="E39" s="128"/>
      <c r="F39" s="128"/>
      <c r="G39" s="129" t="s">
        <v>48</v>
      </c>
      <c r="H39" s="130" t="s">
        <v>49</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50</v>
      </c>
      <c r="E50" s="134"/>
      <c r="F50" s="134"/>
      <c r="G50" s="133" t="s">
        <v>51</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52</v>
      </c>
      <c r="E61" s="136"/>
      <c r="F61" s="137" t="s">
        <v>53</v>
      </c>
      <c r="G61" s="135" t="s">
        <v>52</v>
      </c>
      <c r="H61" s="136"/>
      <c r="I61" s="136"/>
      <c r="J61" s="138" t="s">
        <v>53</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54</v>
      </c>
      <c r="E65" s="139"/>
      <c r="F65" s="139"/>
      <c r="G65" s="133" t="s">
        <v>55</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52</v>
      </c>
      <c r="E76" s="136"/>
      <c r="F76" s="137" t="s">
        <v>53</v>
      </c>
      <c r="G76" s="135" t="s">
        <v>52</v>
      </c>
      <c r="H76" s="136"/>
      <c r="I76" s="136"/>
      <c r="J76" s="138" t="s">
        <v>53</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136</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23" t="str">
        <f>E7</f>
        <v>Revitalizace prostranství Na Rybníčku k.ú. Třeboň</v>
      </c>
      <c r="F85" s="324"/>
      <c r="G85" s="324"/>
      <c r="H85" s="324"/>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134</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79" t="str">
        <f>E9</f>
        <v>SO 403 - Vedení SEK</v>
      </c>
      <c r="F87" s="325"/>
      <c r="G87" s="325"/>
      <c r="H87" s="325"/>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Třeboň</v>
      </c>
      <c r="G89" s="37"/>
      <c r="H89" s="37"/>
      <c r="I89" s="30" t="s">
        <v>22</v>
      </c>
      <c r="J89" s="67" t="str">
        <f>IF(J12="","",J12)</f>
        <v>20. 8. 2021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7" customHeight="1">
      <c r="A91" s="35"/>
      <c r="B91" s="36"/>
      <c r="C91" s="30" t="s">
        <v>24</v>
      </c>
      <c r="D91" s="37"/>
      <c r="E91" s="37"/>
      <c r="F91" s="28" t="str">
        <f>E15</f>
        <v>Město Třeboň</v>
      </c>
      <c r="G91" s="37"/>
      <c r="H91" s="37"/>
      <c r="I91" s="30" t="s">
        <v>30</v>
      </c>
      <c r="J91" s="33" t="str">
        <f>E21</f>
        <v>Ing. arch. Martin Jirovský</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Ing. Barbora Filip</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137</v>
      </c>
      <c r="D94" s="145"/>
      <c r="E94" s="145"/>
      <c r="F94" s="145"/>
      <c r="G94" s="145"/>
      <c r="H94" s="145"/>
      <c r="I94" s="145"/>
      <c r="J94" s="146" t="s">
        <v>138</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139</v>
      </c>
      <c r="D96" s="37"/>
      <c r="E96" s="37"/>
      <c r="F96" s="37"/>
      <c r="G96" s="37"/>
      <c r="H96" s="37"/>
      <c r="I96" s="37"/>
      <c r="J96" s="85">
        <f>J120</f>
        <v>0</v>
      </c>
      <c r="K96" s="37"/>
      <c r="L96" s="52"/>
      <c r="S96" s="35"/>
      <c r="T96" s="35"/>
      <c r="U96" s="35"/>
      <c r="V96" s="35"/>
      <c r="W96" s="35"/>
      <c r="X96" s="35"/>
      <c r="Y96" s="35"/>
      <c r="Z96" s="35"/>
      <c r="AA96" s="35"/>
      <c r="AB96" s="35"/>
      <c r="AC96" s="35"/>
      <c r="AD96" s="35"/>
      <c r="AE96" s="35"/>
      <c r="AU96" s="18" t="s">
        <v>140</v>
      </c>
    </row>
    <row r="97" spans="2:12" s="9" customFormat="1" ht="24.95" customHeight="1">
      <c r="B97" s="148"/>
      <c r="C97" s="149"/>
      <c r="D97" s="150" t="s">
        <v>142</v>
      </c>
      <c r="E97" s="151"/>
      <c r="F97" s="151"/>
      <c r="G97" s="151"/>
      <c r="H97" s="151"/>
      <c r="I97" s="151"/>
      <c r="J97" s="152">
        <f>J121</f>
        <v>0</v>
      </c>
      <c r="K97" s="149"/>
      <c r="L97" s="153"/>
    </row>
    <row r="98" spans="2:12" s="10" customFormat="1" ht="19.9" customHeight="1">
      <c r="B98" s="154"/>
      <c r="C98" s="155"/>
      <c r="D98" s="156" t="s">
        <v>143</v>
      </c>
      <c r="E98" s="157"/>
      <c r="F98" s="157"/>
      <c r="G98" s="157"/>
      <c r="H98" s="157"/>
      <c r="I98" s="157"/>
      <c r="J98" s="158">
        <f>J122</f>
        <v>0</v>
      </c>
      <c r="K98" s="155"/>
      <c r="L98" s="159"/>
    </row>
    <row r="99" spans="2:12" s="10" customFormat="1" ht="19.9" customHeight="1">
      <c r="B99" s="154"/>
      <c r="C99" s="155"/>
      <c r="D99" s="156" t="s">
        <v>251</v>
      </c>
      <c r="E99" s="157"/>
      <c r="F99" s="157"/>
      <c r="G99" s="157"/>
      <c r="H99" s="157"/>
      <c r="I99" s="157"/>
      <c r="J99" s="158">
        <f>J143</f>
        <v>0</v>
      </c>
      <c r="K99" s="155"/>
      <c r="L99" s="159"/>
    </row>
    <row r="100" spans="2:12" s="10" customFormat="1" ht="19.9" customHeight="1">
      <c r="B100" s="154"/>
      <c r="C100" s="155"/>
      <c r="D100" s="156" t="s">
        <v>1262</v>
      </c>
      <c r="E100" s="157"/>
      <c r="F100" s="157"/>
      <c r="G100" s="157"/>
      <c r="H100" s="157"/>
      <c r="I100" s="157"/>
      <c r="J100" s="158">
        <f>J147</f>
        <v>0</v>
      </c>
      <c r="K100" s="155"/>
      <c r="L100" s="159"/>
    </row>
    <row r="101" spans="1:31" s="2" customFormat="1" ht="21.75" customHeight="1">
      <c r="A101" s="35"/>
      <c r="B101" s="36"/>
      <c r="C101" s="37"/>
      <c r="D101" s="37"/>
      <c r="E101" s="37"/>
      <c r="F101" s="37"/>
      <c r="G101" s="37"/>
      <c r="H101" s="37"/>
      <c r="I101" s="37"/>
      <c r="J101" s="37"/>
      <c r="K101" s="37"/>
      <c r="L101" s="52"/>
      <c r="S101" s="35"/>
      <c r="T101" s="35"/>
      <c r="U101" s="35"/>
      <c r="V101" s="35"/>
      <c r="W101" s="35"/>
      <c r="X101" s="35"/>
      <c r="Y101" s="35"/>
      <c r="Z101" s="35"/>
      <c r="AA101" s="35"/>
      <c r="AB101" s="35"/>
      <c r="AC101" s="35"/>
      <c r="AD101" s="35"/>
      <c r="AE101" s="35"/>
    </row>
    <row r="102" spans="1:31" s="2" customFormat="1" ht="6.95" customHeight="1">
      <c r="A102" s="35"/>
      <c r="B102" s="55"/>
      <c r="C102" s="56"/>
      <c r="D102" s="56"/>
      <c r="E102" s="56"/>
      <c r="F102" s="56"/>
      <c r="G102" s="56"/>
      <c r="H102" s="56"/>
      <c r="I102" s="56"/>
      <c r="J102" s="56"/>
      <c r="K102" s="56"/>
      <c r="L102" s="52"/>
      <c r="S102" s="35"/>
      <c r="T102" s="35"/>
      <c r="U102" s="35"/>
      <c r="V102" s="35"/>
      <c r="W102" s="35"/>
      <c r="X102" s="35"/>
      <c r="Y102" s="35"/>
      <c r="Z102" s="35"/>
      <c r="AA102" s="35"/>
      <c r="AB102" s="35"/>
      <c r="AC102" s="35"/>
      <c r="AD102" s="35"/>
      <c r="AE102" s="35"/>
    </row>
    <row r="106" spans="1:31" s="2" customFormat="1" ht="6.95" customHeight="1">
      <c r="A106" s="35"/>
      <c r="B106" s="57"/>
      <c r="C106" s="58"/>
      <c r="D106" s="58"/>
      <c r="E106" s="58"/>
      <c r="F106" s="58"/>
      <c r="G106" s="58"/>
      <c r="H106" s="58"/>
      <c r="I106" s="58"/>
      <c r="J106" s="58"/>
      <c r="K106" s="58"/>
      <c r="L106" s="52"/>
      <c r="S106" s="35"/>
      <c r="T106" s="35"/>
      <c r="U106" s="35"/>
      <c r="V106" s="35"/>
      <c r="W106" s="35"/>
      <c r="X106" s="35"/>
      <c r="Y106" s="35"/>
      <c r="Z106" s="35"/>
      <c r="AA106" s="35"/>
      <c r="AB106" s="35"/>
      <c r="AC106" s="35"/>
      <c r="AD106" s="35"/>
      <c r="AE106" s="35"/>
    </row>
    <row r="107" spans="1:31" s="2" customFormat="1" ht="24.95" customHeight="1">
      <c r="A107" s="35"/>
      <c r="B107" s="36"/>
      <c r="C107" s="24" t="s">
        <v>145</v>
      </c>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6.95" customHeight="1">
      <c r="A108" s="35"/>
      <c r="B108" s="36"/>
      <c r="C108" s="37"/>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12" customHeight="1">
      <c r="A109" s="35"/>
      <c r="B109" s="36"/>
      <c r="C109" s="30" t="s">
        <v>16</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16.5" customHeight="1">
      <c r="A110" s="35"/>
      <c r="B110" s="36"/>
      <c r="C110" s="37"/>
      <c r="D110" s="37"/>
      <c r="E110" s="323" t="str">
        <f>E7</f>
        <v>Revitalizace prostranství Na Rybníčku k.ú. Třeboň</v>
      </c>
      <c r="F110" s="324"/>
      <c r="G110" s="324"/>
      <c r="H110" s="324"/>
      <c r="I110" s="37"/>
      <c r="J110" s="37"/>
      <c r="K110" s="37"/>
      <c r="L110" s="52"/>
      <c r="S110" s="35"/>
      <c r="T110" s="35"/>
      <c r="U110" s="35"/>
      <c r="V110" s="35"/>
      <c r="W110" s="35"/>
      <c r="X110" s="35"/>
      <c r="Y110" s="35"/>
      <c r="Z110" s="35"/>
      <c r="AA110" s="35"/>
      <c r="AB110" s="35"/>
      <c r="AC110" s="35"/>
      <c r="AD110" s="35"/>
      <c r="AE110" s="35"/>
    </row>
    <row r="111" spans="1:31" s="2" customFormat="1" ht="12" customHeight="1">
      <c r="A111" s="35"/>
      <c r="B111" s="36"/>
      <c r="C111" s="30" t="s">
        <v>134</v>
      </c>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6.5" customHeight="1">
      <c r="A112" s="35"/>
      <c r="B112" s="36"/>
      <c r="C112" s="37"/>
      <c r="D112" s="37"/>
      <c r="E112" s="279" t="str">
        <f>E9</f>
        <v>SO 403 - Vedení SEK</v>
      </c>
      <c r="F112" s="325"/>
      <c r="G112" s="325"/>
      <c r="H112" s="325"/>
      <c r="I112" s="37"/>
      <c r="J112" s="37"/>
      <c r="K112" s="37"/>
      <c r="L112" s="52"/>
      <c r="S112" s="35"/>
      <c r="T112" s="35"/>
      <c r="U112" s="35"/>
      <c r="V112" s="35"/>
      <c r="W112" s="35"/>
      <c r="X112" s="35"/>
      <c r="Y112" s="35"/>
      <c r="Z112" s="35"/>
      <c r="AA112" s="35"/>
      <c r="AB112" s="35"/>
      <c r="AC112" s="35"/>
      <c r="AD112" s="35"/>
      <c r="AE112" s="35"/>
    </row>
    <row r="113" spans="1:31" s="2" customFormat="1" ht="6.9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20</v>
      </c>
      <c r="D114" s="37"/>
      <c r="E114" s="37"/>
      <c r="F114" s="28" t="str">
        <f>F12</f>
        <v>Třeboň</v>
      </c>
      <c r="G114" s="37"/>
      <c r="H114" s="37"/>
      <c r="I114" s="30" t="s">
        <v>22</v>
      </c>
      <c r="J114" s="67" t="str">
        <f>IF(J12="","",J12)</f>
        <v>20. 8. 2021</v>
      </c>
      <c r="K114" s="37"/>
      <c r="L114" s="52"/>
      <c r="S114" s="35"/>
      <c r="T114" s="35"/>
      <c r="U114" s="35"/>
      <c r="V114" s="35"/>
      <c r="W114" s="35"/>
      <c r="X114" s="35"/>
      <c r="Y114" s="35"/>
      <c r="Z114" s="35"/>
      <c r="AA114" s="35"/>
      <c r="AB114" s="35"/>
      <c r="AC114" s="35"/>
      <c r="AD114" s="35"/>
      <c r="AE114" s="35"/>
    </row>
    <row r="115" spans="1:31" s="2" customFormat="1" ht="6.95" customHeight="1">
      <c r="A115" s="35"/>
      <c r="B115" s="36"/>
      <c r="C115" s="37"/>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25.7" customHeight="1">
      <c r="A116" s="35"/>
      <c r="B116" s="36"/>
      <c r="C116" s="30" t="s">
        <v>24</v>
      </c>
      <c r="D116" s="37"/>
      <c r="E116" s="37"/>
      <c r="F116" s="28" t="str">
        <f>E15</f>
        <v>Město Třeboň</v>
      </c>
      <c r="G116" s="37"/>
      <c r="H116" s="37"/>
      <c r="I116" s="30" t="s">
        <v>30</v>
      </c>
      <c r="J116" s="33" t="str">
        <f>E21</f>
        <v>Ing. arch. Martin Jirovský</v>
      </c>
      <c r="K116" s="37"/>
      <c r="L116" s="52"/>
      <c r="S116" s="35"/>
      <c r="T116" s="35"/>
      <c r="U116" s="35"/>
      <c r="V116" s="35"/>
      <c r="W116" s="35"/>
      <c r="X116" s="35"/>
      <c r="Y116" s="35"/>
      <c r="Z116" s="35"/>
      <c r="AA116" s="35"/>
      <c r="AB116" s="35"/>
      <c r="AC116" s="35"/>
      <c r="AD116" s="35"/>
      <c r="AE116" s="35"/>
    </row>
    <row r="117" spans="1:31" s="2" customFormat="1" ht="15.2" customHeight="1">
      <c r="A117" s="35"/>
      <c r="B117" s="36"/>
      <c r="C117" s="30" t="s">
        <v>28</v>
      </c>
      <c r="D117" s="37"/>
      <c r="E117" s="37"/>
      <c r="F117" s="28" t="str">
        <f>IF(E18="","",E18)</f>
        <v>Vyplň údaj</v>
      </c>
      <c r="G117" s="37"/>
      <c r="H117" s="37"/>
      <c r="I117" s="30" t="s">
        <v>33</v>
      </c>
      <c r="J117" s="33" t="str">
        <f>E24</f>
        <v>Ing. Barbora Filip</v>
      </c>
      <c r="K117" s="37"/>
      <c r="L117" s="52"/>
      <c r="S117" s="35"/>
      <c r="T117" s="35"/>
      <c r="U117" s="35"/>
      <c r="V117" s="35"/>
      <c r="W117" s="35"/>
      <c r="X117" s="35"/>
      <c r="Y117" s="35"/>
      <c r="Z117" s="35"/>
      <c r="AA117" s="35"/>
      <c r="AB117" s="35"/>
      <c r="AC117" s="35"/>
      <c r="AD117" s="35"/>
      <c r="AE117" s="35"/>
    </row>
    <row r="118" spans="1:31" s="2" customFormat="1" ht="10.35"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11" customFormat="1" ht="29.25" customHeight="1">
      <c r="A119" s="160"/>
      <c r="B119" s="161"/>
      <c r="C119" s="162" t="s">
        <v>146</v>
      </c>
      <c r="D119" s="163" t="s">
        <v>62</v>
      </c>
      <c r="E119" s="163" t="s">
        <v>58</v>
      </c>
      <c r="F119" s="163" t="s">
        <v>59</v>
      </c>
      <c r="G119" s="163" t="s">
        <v>147</v>
      </c>
      <c r="H119" s="163" t="s">
        <v>148</v>
      </c>
      <c r="I119" s="163" t="s">
        <v>149</v>
      </c>
      <c r="J119" s="164" t="s">
        <v>138</v>
      </c>
      <c r="K119" s="165" t="s">
        <v>150</v>
      </c>
      <c r="L119" s="166"/>
      <c r="M119" s="76" t="s">
        <v>1</v>
      </c>
      <c r="N119" s="77" t="s">
        <v>41</v>
      </c>
      <c r="O119" s="77" t="s">
        <v>151</v>
      </c>
      <c r="P119" s="77" t="s">
        <v>152</v>
      </c>
      <c r="Q119" s="77" t="s">
        <v>153</v>
      </c>
      <c r="R119" s="77" t="s">
        <v>154</v>
      </c>
      <c r="S119" s="77" t="s">
        <v>155</v>
      </c>
      <c r="T119" s="78" t="s">
        <v>156</v>
      </c>
      <c r="U119" s="160"/>
      <c r="V119" s="160"/>
      <c r="W119" s="160"/>
      <c r="X119" s="160"/>
      <c r="Y119" s="160"/>
      <c r="Z119" s="160"/>
      <c r="AA119" s="160"/>
      <c r="AB119" s="160"/>
      <c r="AC119" s="160"/>
      <c r="AD119" s="160"/>
      <c r="AE119" s="160"/>
    </row>
    <row r="120" spans="1:63" s="2" customFormat="1" ht="22.9" customHeight="1">
      <c r="A120" s="35"/>
      <c r="B120" s="36"/>
      <c r="C120" s="83" t="s">
        <v>157</v>
      </c>
      <c r="D120" s="37"/>
      <c r="E120" s="37"/>
      <c r="F120" s="37"/>
      <c r="G120" s="37"/>
      <c r="H120" s="37"/>
      <c r="I120" s="37"/>
      <c r="J120" s="167">
        <f>BK120</f>
        <v>0</v>
      </c>
      <c r="K120" s="37"/>
      <c r="L120" s="40"/>
      <c r="M120" s="79"/>
      <c r="N120" s="168"/>
      <c r="O120" s="80"/>
      <c r="P120" s="169">
        <f>P121</f>
        <v>0</v>
      </c>
      <c r="Q120" s="80"/>
      <c r="R120" s="169">
        <f>R121</f>
        <v>14.89821</v>
      </c>
      <c r="S120" s="80"/>
      <c r="T120" s="170">
        <f>T121</f>
        <v>0</v>
      </c>
      <c r="U120" s="35"/>
      <c r="V120" s="35"/>
      <c r="W120" s="35"/>
      <c r="X120" s="35"/>
      <c r="Y120" s="35"/>
      <c r="Z120" s="35"/>
      <c r="AA120" s="35"/>
      <c r="AB120" s="35"/>
      <c r="AC120" s="35"/>
      <c r="AD120" s="35"/>
      <c r="AE120" s="35"/>
      <c r="AT120" s="18" t="s">
        <v>76</v>
      </c>
      <c r="AU120" s="18" t="s">
        <v>140</v>
      </c>
      <c r="BK120" s="171">
        <f>BK121</f>
        <v>0</v>
      </c>
    </row>
    <row r="121" spans="2:63" s="12" customFormat="1" ht="25.9" customHeight="1">
      <c r="B121" s="172"/>
      <c r="C121" s="173"/>
      <c r="D121" s="174" t="s">
        <v>76</v>
      </c>
      <c r="E121" s="175" t="s">
        <v>174</v>
      </c>
      <c r="F121" s="175" t="s">
        <v>175</v>
      </c>
      <c r="G121" s="173"/>
      <c r="H121" s="173"/>
      <c r="I121" s="176"/>
      <c r="J121" s="177">
        <f>BK121</f>
        <v>0</v>
      </c>
      <c r="K121" s="173"/>
      <c r="L121" s="178"/>
      <c r="M121" s="179"/>
      <c r="N121" s="180"/>
      <c r="O121" s="180"/>
      <c r="P121" s="181">
        <f>P122+P143+P147</f>
        <v>0</v>
      </c>
      <c r="Q121" s="180"/>
      <c r="R121" s="181">
        <f>R122+R143+R147</f>
        <v>14.89821</v>
      </c>
      <c r="S121" s="180"/>
      <c r="T121" s="182">
        <f>T122+T143+T147</f>
        <v>0</v>
      </c>
      <c r="AR121" s="183" t="s">
        <v>85</v>
      </c>
      <c r="AT121" s="184" t="s">
        <v>76</v>
      </c>
      <c r="AU121" s="184" t="s">
        <v>77</v>
      </c>
      <c r="AY121" s="183" t="s">
        <v>160</v>
      </c>
      <c r="BK121" s="185">
        <f>BK122+BK143+BK147</f>
        <v>0</v>
      </c>
    </row>
    <row r="122" spans="2:63" s="12" customFormat="1" ht="22.9" customHeight="1">
      <c r="B122" s="172"/>
      <c r="C122" s="173"/>
      <c r="D122" s="174" t="s">
        <v>76</v>
      </c>
      <c r="E122" s="200" t="s">
        <v>85</v>
      </c>
      <c r="F122" s="200" t="s">
        <v>176</v>
      </c>
      <c r="G122" s="173"/>
      <c r="H122" s="173"/>
      <c r="I122" s="176"/>
      <c r="J122" s="201">
        <f>BK122</f>
        <v>0</v>
      </c>
      <c r="K122" s="173"/>
      <c r="L122" s="178"/>
      <c r="M122" s="179"/>
      <c r="N122" s="180"/>
      <c r="O122" s="180"/>
      <c r="P122" s="181">
        <f>SUM(P123:P142)</f>
        <v>0</v>
      </c>
      <c r="Q122" s="180"/>
      <c r="R122" s="181">
        <f>SUM(R123:R142)</f>
        <v>14.88</v>
      </c>
      <c r="S122" s="180"/>
      <c r="T122" s="182">
        <f>SUM(T123:T142)</f>
        <v>0</v>
      </c>
      <c r="AR122" s="183" t="s">
        <v>85</v>
      </c>
      <c r="AT122" s="184" t="s">
        <v>76</v>
      </c>
      <c r="AU122" s="184" t="s">
        <v>85</v>
      </c>
      <c r="AY122" s="183" t="s">
        <v>160</v>
      </c>
      <c r="BK122" s="185">
        <f>SUM(BK123:BK142)</f>
        <v>0</v>
      </c>
    </row>
    <row r="123" spans="1:65" s="2" customFormat="1" ht="21.75" customHeight="1">
      <c r="A123" s="35"/>
      <c r="B123" s="36"/>
      <c r="C123" s="186" t="s">
        <v>85</v>
      </c>
      <c r="D123" s="186" t="s">
        <v>161</v>
      </c>
      <c r="E123" s="187" t="s">
        <v>1501</v>
      </c>
      <c r="F123" s="188" t="s">
        <v>1502</v>
      </c>
      <c r="G123" s="189" t="s">
        <v>274</v>
      </c>
      <c r="H123" s="190">
        <v>46</v>
      </c>
      <c r="I123" s="191"/>
      <c r="J123" s="192">
        <f>ROUND(I123*H123,2)</f>
        <v>0</v>
      </c>
      <c r="K123" s="193"/>
      <c r="L123" s="40"/>
      <c r="M123" s="194" t="s">
        <v>1</v>
      </c>
      <c r="N123" s="195" t="s">
        <v>42</v>
      </c>
      <c r="O123" s="72"/>
      <c r="P123" s="196">
        <f>O123*H123</f>
        <v>0</v>
      </c>
      <c r="Q123" s="196">
        <v>0</v>
      </c>
      <c r="R123" s="196">
        <f>Q123*H123</f>
        <v>0</v>
      </c>
      <c r="S123" s="196">
        <v>0</v>
      </c>
      <c r="T123" s="197">
        <f>S123*H123</f>
        <v>0</v>
      </c>
      <c r="U123" s="35"/>
      <c r="V123" s="35"/>
      <c r="W123" s="35"/>
      <c r="X123" s="35"/>
      <c r="Y123" s="35"/>
      <c r="Z123" s="35"/>
      <c r="AA123" s="35"/>
      <c r="AB123" s="35"/>
      <c r="AC123" s="35"/>
      <c r="AD123" s="35"/>
      <c r="AE123" s="35"/>
      <c r="AR123" s="198" t="s">
        <v>165</v>
      </c>
      <c r="AT123" s="198" t="s">
        <v>161</v>
      </c>
      <c r="AU123" s="198" t="s">
        <v>87</v>
      </c>
      <c r="AY123" s="18" t="s">
        <v>160</v>
      </c>
      <c r="BE123" s="199">
        <f>IF(N123="základní",J123,0)</f>
        <v>0</v>
      </c>
      <c r="BF123" s="199">
        <f>IF(N123="snížená",J123,0)</f>
        <v>0</v>
      </c>
      <c r="BG123" s="199">
        <f>IF(N123="zákl. přenesená",J123,0)</f>
        <v>0</v>
      </c>
      <c r="BH123" s="199">
        <f>IF(N123="sníž. přenesená",J123,0)</f>
        <v>0</v>
      </c>
      <c r="BI123" s="199">
        <f>IF(N123="nulová",J123,0)</f>
        <v>0</v>
      </c>
      <c r="BJ123" s="18" t="s">
        <v>85</v>
      </c>
      <c r="BK123" s="199">
        <f>ROUND(I123*H123,2)</f>
        <v>0</v>
      </c>
      <c r="BL123" s="18" t="s">
        <v>165</v>
      </c>
      <c r="BM123" s="198" t="s">
        <v>1503</v>
      </c>
    </row>
    <row r="124" spans="2:51" s="13" customFormat="1" ht="11.25">
      <c r="B124" s="202"/>
      <c r="C124" s="203"/>
      <c r="D124" s="204" t="s">
        <v>181</v>
      </c>
      <c r="E124" s="205" t="s">
        <v>1</v>
      </c>
      <c r="F124" s="206" t="s">
        <v>1521</v>
      </c>
      <c r="G124" s="203"/>
      <c r="H124" s="207">
        <v>46</v>
      </c>
      <c r="I124" s="208"/>
      <c r="J124" s="203"/>
      <c r="K124" s="203"/>
      <c r="L124" s="209"/>
      <c r="M124" s="210"/>
      <c r="N124" s="211"/>
      <c r="O124" s="211"/>
      <c r="P124" s="211"/>
      <c r="Q124" s="211"/>
      <c r="R124" s="211"/>
      <c r="S124" s="211"/>
      <c r="T124" s="212"/>
      <c r="AT124" s="213" t="s">
        <v>181</v>
      </c>
      <c r="AU124" s="213" t="s">
        <v>87</v>
      </c>
      <c r="AV124" s="13" t="s">
        <v>87</v>
      </c>
      <c r="AW124" s="13" t="s">
        <v>32</v>
      </c>
      <c r="AX124" s="13" t="s">
        <v>85</v>
      </c>
      <c r="AY124" s="213" t="s">
        <v>160</v>
      </c>
    </row>
    <row r="125" spans="1:65" s="2" customFormat="1" ht="33" customHeight="1">
      <c r="A125" s="35"/>
      <c r="B125" s="36"/>
      <c r="C125" s="186" t="s">
        <v>87</v>
      </c>
      <c r="D125" s="186" t="s">
        <v>161</v>
      </c>
      <c r="E125" s="187" t="s">
        <v>295</v>
      </c>
      <c r="F125" s="188" t="s">
        <v>296</v>
      </c>
      <c r="G125" s="189" t="s">
        <v>274</v>
      </c>
      <c r="H125" s="190">
        <v>7.44</v>
      </c>
      <c r="I125" s="191"/>
      <c r="J125" s="192">
        <f>ROUND(I125*H125,2)</f>
        <v>0</v>
      </c>
      <c r="K125" s="193"/>
      <c r="L125" s="40"/>
      <c r="M125" s="194" t="s">
        <v>1</v>
      </c>
      <c r="N125" s="195" t="s">
        <v>42</v>
      </c>
      <c r="O125" s="72"/>
      <c r="P125" s="196">
        <f>O125*H125</f>
        <v>0</v>
      </c>
      <c r="Q125" s="196">
        <v>0</v>
      </c>
      <c r="R125" s="196">
        <f>Q125*H125</f>
        <v>0</v>
      </c>
      <c r="S125" s="196">
        <v>0</v>
      </c>
      <c r="T125" s="197">
        <f>S125*H125</f>
        <v>0</v>
      </c>
      <c r="U125" s="35"/>
      <c r="V125" s="35"/>
      <c r="W125" s="35"/>
      <c r="X125" s="35"/>
      <c r="Y125" s="35"/>
      <c r="Z125" s="35"/>
      <c r="AA125" s="35"/>
      <c r="AB125" s="35"/>
      <c r="AC125" s="35"/>
      <c r="AD125" s="35"/>
      <c r="AE125" s="35"/>
      <c r="AR125" s="198" t="s">
        <v>165</v>
      </c>
      <c r="AT125" s="198" t="s">
        <v>161</v>
      </c>
      <c r="AU125" s="198" t="s">
        <v>87</v>
      </c>
      <c r="AY125" s="18" t="s">
        <v>160</v>
      </c>
      <c r="BE125" s="199">
        <f>IF(N125="základní",J125,0)</f>
        <v>0</v>
      </c>
      <c r="BF125" s="199">
        <f>IF(N125="snížená",J125,0)</f>
        <v>0</v>
      </c>
      <c r="BG125" s="199">
        <f>IF(N125="zákl. přenesená",J125,0)</f>
        <v>0</v>
      </c>
      <c r="BH125" s="199">
        <f>IF(N125="sníž. přenesená",J125,0)</f>
        <v>0</v>
      </c>
      <c r="BI125" s="199">
        <f>IF(N125="nulová",J125,0)</f>
        <v>0</v>
      </c>
      <c r="BJ125" s="18" t="s">
        <v>85</v>
      </c>
      <c r="BK125" s="199">
        <f>ROUND(I125*H125,2)</f>
        <v>0</v>
      </c>
      <c r="BL125" s="18" t="s">
        <v>165</v>
      </c>
      <c r="BM125" s="198" t="s">
        <v>1286</v>
      </c>
    </row>
    <row r="126" spans="1:47" s="2" customFormat="1" ht="19.5">
      <c r="A126" s="35"/>
      <c r="B126" s="36"/>
      <c r="C126" s="37"/>
      <c r="D126" s="204" t="s">
        <v>187</v>
      </c>
      <c r="E126" s="37"/>
      <c r="F126" s="214" t="s">
        <v>298</v>
      </c>
      <c r="G126" s="37"/>
      <c r="H126" s="37"/>
      <c r="I126" s="215"/>
      <c r="J126" s="37"/>
      <c r="K126" s="37"/>
      <c r="L126" s="40"/>
      <c r="M126" s="216"/>
      <c r="N126" s="217"/>
      <c r="O126" s="72"/>
      <c r="P126" s="72"/>
      <c r="Q126" s="72"/>
      <c r="R126" s="72"/>
      <c r="S126" s="72"/>
      <c r="T126" s="73"/>
      <c r="U126" s="35"/>
      <c r="V126" s="35"/>
      <c r="W126" s="35"/>
      <c r="X126" s="35"/>
      <c r="Y126" s="35"/>
      <c r="Z126" s="35"/>
      <c r="AA126" s="35"/>
      <c r="AB126" s="35"/>
      <c r="AC126" s="35"/>
      <c r="AD126" s="35"/>
      <c r="AE126" s="35"/>
      <c r="AT126" s="18" t="s">
        <v>187</v>
      </c>
      <c r="AU126" s="18" t="s">
        <v>87</v>
      </c>
    </row>
    <row r="127" spans="2:51" s="13" customFormat="1" ht="11.25">
      <c r="B127" s="202"/>
      <c r="C127" s="203"/>
      <c r="D127" s="204" t="s">
        <v>181</v>
      </c>
      <c r="E127" s="205" t="s">
        <v>1</v>
      </c>
      <c r="F127" s="206" t="s">
        <v>1522</v>
      </c>
      <c r="G127" s="203"/>
      <c r="H127" s="207">
        <v>7.44</v>
      </c>
      <c r="I127" s="208"/>
      <c r="J127" s="203"/>
      <c r="K127" s="203"/>
      <c r="L127" s="209"/>
      <c r="M127" s="210"/>
      <c r="N127" s="211"/>
      <c r="O127" s="211"/>
      <c r="P127" s="211"/>
      <c r="Q127" s="211"/>
      <c r="R127" s="211"/>
      <c r="S127" s="211"/>
      <c r="T127" s="212"/>
      <c r="AT127" s="213" t="s">
        <v>181</v>
      </c>
      <c r="AU127" s="213" t="s">
        <v>87</v>
      </c>
      <c r="AV127" s="13" t="s">
        <v>87</v>
      </c>
      <c r="AW127" s="13" t="s">
        <v>32</v>
      </c>
      <c r="AX127" s="13" t="s">
        <v>85</v>
      </c>
      <c r="AY127" s="213" t="s">
        <v>160</v>
      </c>
    </row>
    <row r="128" spans="1:65" s="2" customFormat="1" ht="33" customHeight="1">
      <c r="A128" s="35"/>
      <c r="B128" s="36"/>
      <c r="C128" s="186" t="s">
        <v>170</v>
      </c>
      <c r="D128" s="186" t="s">
        <v>161</v>
      </c>
      <c r="E128" s="187" t="s">
        <v>300</v>
      </c>
      <c r="F128" s="188" t="s">
        <v>301</v>
      </c>
      <c r="G128" s="189" t="s">
        <v>274</v>
      </c>
      <c r="H128" s="190">
        <v>29.76</v>
      </c>
      <c r="I128" s="191"/>
      <c r="J128" s="192">
        <f>ROUND(I128*H128,2)</f>
        <v>0</v>
      </c>
      <c r="K128" s="193"/>
      <c r="L128" s="40"/>
      <c r="M128" s="194" t="s">
        <v>1</v>
      </c>
      <c r="N128" s="195" t="s">
        <v>42</v>
      </c>
      <c r="O128" s="72"/>
      <c r="P128" s="196">
        <f>O128*H128</f>
        <v>0</v>
      </c>
      <c r="Q128" s="196">
        <v>0</v>
      </c>
      <c r="R128" s="196">
        <f>Q128*H128</f>
        <v>0</v>
      </c>
      <c r="S128" s="196">
        <v>0</v>
      </c>
      <c r="T128" s="197">
        <f>S128*H128</f>
        <v>0</v>
      </c>
      <c r="U128" s="35"/>
      <c r="V128" s="35"/>
      <c r="W128" s="35"/>
      <c r="X128" s="35"/>
      <c r="Y128" s="35"/>
      <c r="Z128" s="35"/>
      <c r="AA128" s="35"/>
      <c r="AB128" s="35"/>
      <c r="AC128" s="35"/>
      <c r="AD128" s="35"/>
      <c r="AE128" s="35"/>
      <c r="AR128" s="198" t="s">
        <v>165</v>
      </c>
      <c r="AT128" s="198" t="s">
        <v>161</v>
      </c>
      <c r="AU128" s="198" t="s">
        <v>87</v>
      </c>
      <c r="AY128" s="18" t="s">
        <v>160</v>
      </c>
      <c r="BE128" s="199">
        <f>IF(N128="základní",J128,0)</f>
        <v>0</v>
      </c>
      <c r="BF128" s="199">
        <f>IF(N128="snížená",J128,0)</f>
        <v>0</v>
      </c>
      <c r="BG128" s="199">
        <f>IF(N128="zákl. přenesená",J128,0)</f>
        <v>0</v>
      </c>
      <c r="BH128" s="199">
        <f>IF(N128="sníž. přenesená",J128,0)</f>
        <v>0</v>
      </c>
      <c r="BI128" s="199">
        <f>IF(N128="nulová",J128,0)</f>
        <v>0</v>
      </c>
      <c r="BJ128" s="18" t="s">
        <v>85</v>
      </c>
      <c r="BK128" s="199">
        <f>ROUND(I128*H128,2)</f>
        <v>0</v>
      </c>
      <c r="BL128" s="18" t="s">
        <v>165</v>
      </c>
      <c r="BM128" s="198" t="s">
        <v>1288</v>
      </c>
    </row>
    <row r="129" spans="2:51" s="13" customFormat="1" ht="11.25">
      <c r="B129" s="202"/>
      <c r="C129" s="203"/>
      <c r="D129" s="204" t="s">
        <v>181</v>
      </c>
      <c r="E129" s="205" t="s">
        <v>1</v>
      </c>
      <c r="F129" s="206" t="s">
        <v>1523</v>
      </c>
      <c r="G129" s="203"/>
      <c r="H129" s="207">
        <v>7.44</v>
      </c>
      <c r="I129" s="208"/>
      <c r="J129" s="203"/>
      <c r="K129" s="203"/>
      <c r="L129" s="209"/>
      <c r="M129" s="210"/>
      <c r="N129" s="211"/>
      <c r="O129" s="211"/>
      <c r="P129" s="211"/>
      <c r="Q129" s="211"/>
      <c r="R129" s="211"/>
      <c r="S129" s="211"/>
      <c r="T129" s="212"/>
      <c r="AT129" s="213" t="s">
        <v>181</v>
      </c>
      <c r="AU129" s="213" t="s">
        <v>87</v>
      </c>
      <c r="AV129" s="13" t="s">
        <v>87</v>
      </c>
      <c r="AW129" s="13" t="s">
        <v>32</v>
      </c>
      <c r="AX129" s="13" t="s">
        <v>85</v>
      </c>
      <c r="AY129" s="213" t="s">
        <v>160</v>
      </c>
    </row>
    <row r="130" spans="2:51" s="13" customFormat="1" ht="11.25">
      <c r="B130" s="202"/>
      <c r="C130" s="203"/>
      <c r="D130" s="204" t="s">
        <v>181</v>
      </c>
      <c r="E130" s="203"/>
      <c r="F130" s="206" t="s">
        <v>1524</v>
      </c>
      <c r="G130" s="203"/>
      <c r="H130" s="207">
        <v>29.76</v>
      </c>
      <c r="I130" s="208"/>
      <c r="J130" s="203"/>
      <c r="K130" s="203"/>
      <c r="L130" s="209"/>
      <c r="M130" s="210"/>
      <c r="N130" s="211"/>
      <c r="O130" s="211"/>
      <c r="P130" s="211"/>
      <c r="Q130" s="211"/>
      <c r="R130" s="211"/>
      <c r="S130" s="211"/>
      <c r="T130" s="212"/>
      <c r="AT130" s="213" t="s">
        <v>181</v>
      </c>
      <c r="AU130" s="213" t="s">
        <v>87</v>
      </c>
      <c r="AV130" s="13" t="s">
        <v>87</v>
      </c>
      <c r="AW130" s="13" t="s">
        <v>4</v>
      </c>
      <c r="AX130" s="13" t="s">
        <v>85</v>
      </c>
      <c r="AY130" s="213" t="s">
        <v>160</v>
      </c>
    </row>
    <row r="131" spans="1:65" s="2" customFormat="1" ht="21.75" customHeight="1">
      <c r="A131" s="35"/>
      <c r="B131" s="36"/>
      <c r="C131" s="186" t="s">
        <v>165</v>
      </c>
      <c r="D131" s="186" t="s">
        <v>161</v>
      </c>
      <c r="E131" s="187" t="s">
        <v>304</v>
      </c>
      <c r="F131" s="188" t="s">
        <v>305</v>
      </c>
      <c r="G131" s="189" t="s">
        <v>274</v>
      </c>
      <c r="H131" s="190">
        <v>7.44</v>
      </c>
      <c r="I131" s="191"/>
      <c r="J131" s="192">
        <f>ROUND(I131*H131,2)</f>
        <v>0</v>
      </c>
      <c r="K131" s="193"/>
      <c r="L131" s="40"/>
      <c r="M131" s="194" t="s">
        <v>1</v>
      </c>
      <c r="N131" s="195" t="s">
        <v>42</v>
      </c>
      <c r="O131" s="72"/>
      <c r="P131" s="196">
        <f>O131*H131</f>
        <v>0</v>
      </c>
      <c r="Q131" s="196">
        <v>0</v>
      </c>
      <c r="R131" s="196">
        <f>Q131*H131</f>
        <v>0</v>
      </c>
      <c r="S131" s="196">
        <v>0</v>
      </c>
      <c r="T131" s="197">
        <f>S131*H131</f>
        <v>0</v>
      </c>
      <c r="U131" s="35"/>
      <c r="V131" s="35"/>
      <c r="W131" s="35"/>
      <c r="X131" s="35"/>
      <c r="Y131" s="35"/>
      <c r="Z131" s="35"/>
      <c r="AA131" s="35"/>
      <c r="AB131" s="35"/>
      <c r="AC131" s="35"/>
      <c r="AD131" s="35"/>
      <c r="AE131" s="35"/>
      <c r="AR131" s="198" t="s">
        <v>165</v>
      </c>
      <c r="AT131" s="198" t="s">
        <v>161</v>
      </c>
      <c r="AU131" s="198" t="s">
        <v>87</v>
      </c>
      <c r="AY131" s="18" t="s">
        <v>160</v>
      </c>
      <c r="BE131" s="199">
        <f>IF(N131="základní",J131,0)</f>
        <v>0</v>
      </c>
      <c r="BF131" s="199">
        <f>IF(N131="snížená",J131,0)</f>
        <v>0</v>
      </c>
      <c r="BG131" s="199">
        <f>IF(N131="zákl. přenesená",J131,0)</f>
        <v>0</v>
      </c>
      <c r="BH131" s="199">
        <f>IF(N131="sníž. přenesená",J131,0)</f>
        <v>0</v>
      </c>
      <c r="BI131" s="199">
        <f>IF(N131="nulová",J131,0)</f>
        <v>0</v>
      </c>
      <c r="BJ131" s="18" t="s">
        <v>85</v>
      </c>
      <c r="BK131" s="199">
        <f>ROUND(I131*H131,2)</f>
        <v>0</v>
      </c>
      <c r="BL131" s="18" t="s">
        <v>165</v>
      </c>
      <c r="BM131" s="198" t="s">
        <v>1508</v>
      </c>
    </row>
    <row r="132" spans="1:65" s="2" customFormat="1" ht="16.5" customHeight="1">
      <c r="A132" s="35"/>
      <c r="B132" s="36"/>
      <c r="C132" s="186" t="s">
        <v>183</v>
      </c>
      <c r="D132" s="186" t="s">
        <v>161</v>
      </c>
      <c r="E132" s="187" t="s">
        <v>313</v>
      </c>
      <c r="F132" s="188" t="s">
        <v>314</v>
      </c>
      <c r="G132" s="189" t="s">
        <v>274</v>
      </c>
      <c r="H132" s="190">
        <v>7.44</v>
      </c>
      <c r="I132" s="191"/>
      <c r="J132" s="192">
        <f>ROUND(I132*H132,2)</f>
        <v>0</v>
      </c>
      <c r="K132" s="193"/>
      <c r="L132" s="40"/>
      <c r="M132" s="194" t="s">
        <v>1</v>
      </c>
      <c r="N132" s="195" t="s">
        <v>42</v>
      </c>
      <c r="O132" s="72"/>
      <c r="P132" s="196">
        <f>O132*H132</f>
        <v>0</v>
      </c>
      <c r="Q132" s="196">
        <v>0</v>
      </c>
      <c r="R132" s="196">
        <f>Q132*H132</f>
        <v>0</v>
      </c>
      <c r="S132" s="196">
        <v>0</v>
      </c>
      <c r="T132" s="197">
        <f>S132*H132</f>
        <v>0</v>
      </c>
      <c r="U132" s="35"/>
      <c r="V132" s="35"/>
      <c r="W132" s="35"/>
      <c r="X132" s="35"/>
      <c r="Y132" s="35"/>
      <c r="Z132" s="35"/>
      <c r="AA132" s="35"/>
      <c r="AB132" s="35"/>
      <c r="AC132" s="35"/>
      <c r="AD132" s="35"/>
      <c r="AE132" s="35"/>
      <c r="AR132" s="198" t="s">
        <v>165</v>
      </c>
      <c r="AT132" s="198" t="s">
        <v>161</v>
      </c>
      <c r="AU132" s="198" t="s">
        <v>87</v>
      </c>
      <c r="AY132" s="18" t="s">
        <v>160</v>
      </c>
      <c r="BE132" s="199">
        <f>IF(N132="základní",J132,0)</f>
        <v>0</v>
      </c>
      <c r="BF132" s="199">
        <f>IF(N132="snížená",J132,0)</f>
        <v>0</v>
      </c>
      <c r="BG132" s="199">
        <f>IF(N132="zákl. přenesená",J132,0)</f>
        <v>0</v>
      </c>
      <c r="BH132" s="199">
        <f>IF(N132="sníž. přenesená",J132,0)</f>
        <v>0</v>
      </c>
      <c r="BI132" s="199">
        <f>IF(N132="nulová",J132,0)</f>
        <v>0</v>
      </c>
      <c r="BJ132" s="18" t="s">
        <v>85</v>
      </c>
      <c r="BK132" s="199">
        <f>ROUND(I132*H132,2)</f>
        <v>0</v>
      </c>
      <c r="BL132" s="18" t="s">
        <v>165</v>
      </c>
      <c r="BM132" s="198" t="s">
        <v>1292</v>
      </c>
    </row>
    <row r="133" spans="1:65" s="2" customFormat="1" ht="21.75" customHeight="1">
      <c r="A133" s="35"/>
      <c r="B133" s="36"/>
      <c r="C133" s="186" t="s">
        <v>189</v>
      </c>
      <c r="D133" s="186" t="s">
        <v>161</v>
      </c>
      <c r="E133" s="187" t="s">
        <v>317</v>
      </c>
      <c r="F133" s="188" t="s">
        <v>261</v>
      </c>
      <c r="G133" s="189" t="s">
        <v>217</v>
      </c>
      <c r="H133" s="190">
        <v>13.02</v>
      </c>
      <c r="I133" s="191"/>
      <c r="J133" s="192">
        <f>ROUND(I133*H133,2)</f>
        <v>0</v>
      </c>
      <c r="K133" s="193"/>
      <c r="L133" s="40"/>
      <c r="M133" s="194" t="s">
        <v>1</v>
      </c>
      <c r="N133" s="195" t="s">
        <v>42</v>
      </c>
      <c r="O133" s="72"/>
      <c r="P133" s="196">
        <f>O133*H133</f>
        <v>0</v>
      </c>
      <c r="Q133" s="196">
        <v>0</v>
      </c>
      <c r="R133" s="196">
        <f>Q133*H133</f>
        <v>0</v>
      </c>
      <c r="S133" s="196">
        <v>0</v>
      </c>
      <c r="T133" s="197">
        <f>S133*H133</f>
        <v>0</v>
      </c>
      <c r="U133" s="35"/>
      <c r="V133" s="35"/>
      <c r="W133" s="35"/>
      <c r="X133" s="35"/>
      <c r="Y133" s="35"/>
      <c r="Z133" s="35"/>
      <c r="AA133" s="35"/>
      <c r="AB133" s="35"/>
      <c r="AC133" s="35"/>
      <c r="AD133" s="35"/>
      <c r="AE133" s="35"/>
      <c r="AR133" s="198" t="s">
        <v>165</v>
      </c>
      <c r="AT133" s="198" t="s">
        <v>161</v>
      </c>
      <c r="AU133" s="198" t="s">
        <v>87</v>
      </c>
      <c r="AY133" s="18" t="s">
        <v>160</v>
      </c>
      <c r="BE133" s="199">
        <f>IF(N133="základní",J133,0)</f>
        <v>0</v>
      </c>
      <c r="BF133" s="199">
        <f>IF(N133="snížená",J133,0)</f>
        <v>0</v>
      </c>
      <c r="BG133" s="199">
        <f>IF(N133="zákl. přenesená",J133,0)</f>
        <v>0</v>
      </c>
      <c r="BH133" s="199">
        <f>IF(N133="sníž. přenesená",J133,0)</f>
        <v>0</v>
      </c>
      <c r="BI133" s="199">
        <f>IF(N133="nulová",J133,0)</f>
        <v>0</v>
      </c>
      <c r="BJ133" s="18" t="s">
        <v>85</v>
      </c>
      <c r="BK133" s="199">
        <f>ROUND(I133*H133,2)</f>
        <v>0</v>
      </c>
      <c r="BL133" s="18" t="s">
        <v>165</v>
      </c>
      <c r="BM133" s="198" t="s">
        <v>1293</v>
      </c>
    </row>
    <row r="134" spans="2:51" s="13" customFormat="1" ht="11.25">
      <c r="B134" s="202"/>
      <c r="C134" s="203"/>
      <c r="D134" s="204" t="s">
        <v>181</v>
      </c>
      <c r="E134" s="203"/>
      <c r="F134" s="206" t="s">
        <v>1525</v>
      </c>
      <c r="G134" s="203"/>
      <c r="H134" s="207">
        <v>13.02</v>
      </c>
      <c r="I134" s="208"/>
      <c r="J134" s="203"/>
      <c r="K134" s="203"/>
      <c r="L134" s="209"/>
      <c r="M134" s="210"/>
      <c r="N134" s="211"/>
      <c r="O134" s="211"/>
      <c r="P134" s="211"/>
      <c r="Q134" s="211"/>
      <c r="R134" s="211"/>
      <c r="S134" s="211"/>
      <c r="T134" s="212"/>
      <c r="AT134" s="213" t="s">
        <v>181</v>
      </c>
      <c r="AU134" s="213" t="s">
        <v>87</v>
      </c>
      <c r="AV134" s="13" t="s">
        <v>87</v>
      </c>
      <c r="AW134" s="13" t="s">
        <v>4</v>
      </c>
      <c r="AX134" s="13" t="s">
        <v>85</v>
      </c>
      <c r="AY134" s="213" t="s">
        <v>160</v>
      </c>
    </row>
    <row r="135" spans="1:65" s="2" customFormat="1" ht="16.5" customHeight="1">
      <c r="A135" s="35"/>
      <c r="B135" s="36"/>
      <c r="C135" s="186" t="s">
        <v>194</v>
      </c>
      <c r="D135" s="186" t="s">
        <v>161</v>
      </c>
      <c r="E135" s="187" t="s">
        <v>880</v>
      </c>
      <c r="F135" s="188" t="s">
        <v>1295</v>
      </c>
      <c r="G135" s="189" t="s">
        <v>274</v>
      </c>
      <c r="H135" s="190">
        <v>38.56</v>
      </c>
      <c r="I135" s="191"/>
      <c r="J135" s="192">
        <f>ROUND(I135*H135,2)</f>
        <v>0</v>
      </c>
      <c r="K135" s="193"/>
      <c r="L135" s="40"/>
      <c r="M135" s="194" t="s">
        <v>1</v>
      </c>
      <c r="N135" s="195" t="s">
        <v>42</v>
      </c>
      <c r="O135" s="72"/>
      <c r="P135" s="196">
        <f>O135*H135</f>
        <v>0</v>
      </c>
      <c r="Q135" s="196">
        <v>0</v>
      </c>
      <c r="R135" s="196">
        <f>Q135*H135</f>
        <v>0</v>
      </c>
      <c r="S135" s="196">
        <v>0</v>
      </c>
      <c r="T135" s="197">
        <f>S135*H135</f>
        <v>0</v>
      </c>
      <c r="U135" s="35"/>
      <c r="V135" s="35"/>
      <c r="W135" s="35"/>
      <c r="X135" s="35"/>
      <c r="Y135" s="35"/>
      <c r="Z135" s="35"/>
      <c r="AA135" s="35"/>
      <c r="AB135" s="35"/>
      <c r="AC135" s="35"/>
      <c r="AD135" s="35"/>
      <c r="AE135" s="35"/>
      <c r="AR135" s="198" t="s">
        <v>165</v>
      </c>
      <c r="AT135" s="198" t="s">
        <v>161</v>
      </c>
      <c r="AU135" s="198" t="s">
        <v>87</v>
      </c>
      <c r="AY135" s="18" t="s">
        <v>160</v>
      </c>
      <c r="BE135" s="199">
        <f>IF(N135="základní",J135,0)</f>
        <v>0</v>
      </c>
      <c r="BF135" s="199">
        <f>IF(N135="snížená",J135,0)</f>
        <v>0</v>
      </c>
      <c r="BG135" s="199">
        <f>IF(N135="zákl. přenesená",J135,0)</f>
        <v>0</v>
      </c>
      <c r="BH135" s="199">
        <f>IF(N135="sníž. přenesená",J135,0)</f>
        <v>0</v>
      </c>
      <c r="BI135" s="199">
        <f>IF(N135="nulová",J135,0)</f>
        <v>0</v>
      </c>
      <c r="BJ135" s="18" t="s">
        <v>85</v>
      </c>
      <c r="BK135" s="199">
        <f>ROUND(I135*H135,2)</f>
        <v>0</v>
      </c>
      <c r="BL135" s="18" t="s">
        <v>165</v>
      </c>
      <c r="BM135" s="198" t="s">
        <v>1296</v>
      </c>
    </row>
    <row r="136" spans="2:51" s="13" customFormat="1" ht="11.25">
      <c r="B136" s="202"/>
      <c r="C136" s="203"/>
      <c r="D136" s="204" t="s">
        <v>181</v>
      </c>
      <c r="E136" s="205" t="s">
        <v>1</v>
      </c>
      <c r="F136" s="206" t="s">
        <v>1526</v>
      </c>
      <c r="G136" s="203"/>
      <c r="H136" s="207">
        <v>17.36</v>
      </c>
      <c r="I136" s="208"/>
      <c r="J136" s="203"/>
      <c r="K136" s="203"/>
      <c r="L136" s="209"/>
      <c r="M136" s="210"/>
      <c r="N136" s="211"/>
      <c r="O136" s="211"/>
      <c r="P136" s="211"/>
      <c r="Q136" s="211"/>
      <c r="R136" s="211"/>
      <c r="S136" s="211"/>
      <c r="T136" s="212"/>
      <c r="AT136" s="213" t="s">
        <v>181</v>
      </c>
      <c r="AU136" s="213" t="s">
        <v>87</v>
      </c>
      <c r="AV136" s="13" t="s">
        <v>87</v>
      </c>
      <c r="AW136" s="13" t="s">
        <v>32</v>
      </c>
      <c r="AX136" s="13" t="s">
        <v>77</v>
      </c>
      <c r="AY136" s="213" t="s">
        <v>160</v>
      </c>
    </row>
    <row r="137" spans="2:51" s="13" customFormat="1" ht="11.25">
      <c r="B137" s="202"/>
      <c r="C137" s="203"/>
      <c r="D137" s="204" t="s">
        <v>181</v>
      </c>
      <c r="E137" s="205" t="s">
        <v>1</v>
      </c>
      <c r="F137" s="206" t="s">
        <v>1527</v>
      </c>
      <c r="G137" s="203"/>
      <c r="H137" s="207">
        <v>21.2</v>
      </c>
      <c r="I137" s="208"/>
      <c r="J137" s="203"/>
      <c r="K137" s="203"/>
      <c r="L137" s="209"/>
      <c r="M137" s="210"/>
      <c r="N137" s="211"/>
      <c r="O137" s="211"/>
      <c r="P137" s="211"/>
      <c r="Q137" s="211"/>
      <c r="R137" s="211"/>
      <c r="S137" s="211"/>
      <c r="T137" s="212"/>
      <c r="AT137" s="213" t="s">
        <v>181</v>
      </c>
      <c r="AU137" s="213" t="s">
        <v>87</v>
      </c>
      <c r="AV137" s="13" t="s">
        <v>87</v>
      </c>
      <c r="AW137" s="13" t="s">
        <v>32</v>
      </c>
      <c r="AX137" s="13" t="s">
        <v>77</v>
      </c>
      <c r="AY137" s="213" t="s">
        <v>160</v>
      </c>
    </row>
    <row r="138" spans="2:51" s="14" customFormat="1" ht="11.25">
      <c r="B138" s="223"/>
      <c r="C138" s="224"/>
      <c r="D138" s="204" t="s">
        <v>181</v>
      </c>
      <c r="E138" s="225" t="s">
        <v>1</v>
      </c>
      <c r="F138" s="226" t="s">
        <v>281</v>
      </c>
      <c r="G138" s="224"/>
      <c r="H138" s="227">
        <v>38.56</v>
      </c>
      <c r="I138" s="228"/>
      <c r="J138" s="224"/>
      <c r="K138" s="224"/>
      <c r="L138" s="229"/>
      <c r="M138" s="230"/>
      <c r="N138" s="231"/>
      <c r="O138" s="231"/>
      <c r="P138" s="231"/>
      <c r="Q138" s="231"/>
      <c r="R138" s="231"/>
      <c r="S138" s="231"/>
      <c r="T138" s="232"/>
      <c r="AT138" s="233" t="s">
        <v>181</v>
      </c>
      <c r="AU138" s="233" t="s">
        <v>87</v>
      </c>
      <c r="AV138" s="14" t="s">
        <v>165</v>
      </c>
      <c r="AW138" s="14" t="s">
        <v>32</v>
      </c>
      <c r="AX138" s="14" t="s">
        <v>85</v>
      </c>
      <c r="AY138" s="233" t="s">
        <v>160</v>
      </c>
    </row>
    <row r="139" spans="1:65" s="2" customFormat="1" ht="33" customHeight="1">
      <c r="A139" s="35"/>
      <c r="B139" s="36"/>
      <c r="C139" s="186" t="s">
        <v>198</v>
      </c>
      <c r="D139" s="186" t="s">
        <v>161</v>
      </c>
      <c r="E139" s="187" t="s">
        <v>889</v>
      </c>
      <c r="F139" s="188" t="s">
        <v>1298</v>
      </c>
      <c r="G139" s="189" t="s">
        <v>274</v>
      </c>
      <c r="H139" s="190">
        <v>7.44</v>
      </c>
      <c r="I139" s="191"/>
      <c r="J139" s="192">
        <f>ROUND(I139*H139,2)</f>
        <v>0</v>
      </c>
      <c r="K139" s="193"/>
      <c r="L139" s="40"/>
      <c r="M139" s="194" t="s">
        <v>1</v>
      </c>
      <c r="N139" s="195" t="s">
        <v>42</v>
      </c>
      <c r="O139" s="72"/>
      <c r="P139" s="196">
        <f>O139*H139</f>
        <v>0</v>
      </c>
      <c r="Q139" s="196">
        <v>0</v>
      </c>
      <c r="R139" s="196">
        <f>Q139*H139</f>
        <v>0</v>
      </c>
      <c r="S139" s="196">
        <v>0</v>
      </c>
      <c r="T139" s="197">
        <f>S139*H139</f>
        <v>0</v>
      </c>
      <c r="U139" s="35"/>
      <c r="V139" s="35"/>
      <c r="W139" s="35"/>
      <c r="X139" s="35"/>
      <c r="Y139" s="35"/>
      <c r="Z139" s="35"/>
      <c r="AA139" s="35"/>
      <c r="AB139" s="35"/>
      <c r="AC139" s="35"/>
      <c r="AD139" s="35"/>
      <c r="AE139" s="35"/>
      <c r="AR139" s="198" t="s">
        <v>165</v>
      </c>
      <c r="AT139" s="198" t="s">
        <v>161</v>
      </c>
      <c r="AU139" s="198" t="s">
        <v>87</v>
      </c>
      <c r="AY139" s="18" t="s">
        <v>160</v>
      </c>
      <c r="BE139" s="199">
        <f>IF(N139="základní",J139,0)</f>
        <v>0</v>
      </c>
      <c r="BF139" s="199">
        <f>IF(N139="snížená",J139,0)</f>
        <v>0</v>
      </c>
      <c r="BG139" s="199">
        <f>IF(N139="zákl. přenesená",J139,0)</f>
        <v>0</v>
      </c>
      <c r="BH139" s="199">
        <f>IF(N139="sníž. přenesená",J139,0)</f>
        <v>0</v>
      </c>
      <c r="BI139" s="199">
        <f>IF(N139="nulová",J139,0)</f>
        <v>0</v>
      </c>
      <c r="BJ139" s="18" t="s">
        <v>85</v>
      </c>
      <c r="BK139" s="199">
        <f>ROUND(I139*H139,2)</f>
        <v>0</v>
      </c>
      <c r="BL139" s="18" t="s">
        <v>165</v>
      </c>
      <c r="BM139" s="198" t="s">
        <v>1299</v>
      </c>
    </row>
    <row r="140" spans="2:51" s="13" customFormat="1" ht="11.25">
      <c r="B140" s="202"/>
      <c r="C140" s="203"/>
      <c r="D140" s="204" t="s">
        <v>181</v>
      </c>
      <c r="E140" s="205" t="s">
        <v>1</v>
      </c>
      <c r="F140" s="206" t="s">
        <v>1528</v>
      </c>
      <c r="G140" s="203"/>
      <c r="H140" s="207">
        <v>7.44</v>
      </c>
      <c r="I140" s="208"/>
      <c r="J140" s="203"/>
      <c r="K140" s="203"/>
      <c r="L140" s="209"/>
      <c r="M140" s="210"/>
      <c r="N140" s="211"/>
      <c r="O140" s="211"/>
      <c r="P140" s="211"/>
      <c r="Q140" s="211"/>
      <c r="R140" s="211"/>
      <c r="S140" s="211"/>
      <c r="T140" s="212"/>
      <c r="AT140" s="213" t="s">
        <v>181</v>
      </c>
      <c r="AU140" s="213" t="s">
        <v>87</v>
      </c>
      <c r="AV140" s="13" t="s">
        <v>87</v>
      </c>
      <c r="AW140" s="13" t="s">
        <v>32</v>
      </c>
      <c r="AX140" s="13" t="s">
        <v>85</v>
      </c>
      <c r="AY140" s="213" t="s">
        <v>160</v>
      </c>
    </row>
    <row r="141" spans="1:65" s="2" customFormat="1" ht="16.5" customHeight="1">
      <c r="A141" s="35"/>
      <c r="B141" s="36"/>
      <c r="C141" s="234" t="s">
        <v>158</v>
      </c>
      <c r="D141" s="234" t="s">
        <v>325</v>
      </c>
      <c r="E141" s="235" t="s">
        <v>1301</v>
      </c>
      <c r="F141" s="236" t="s">
        <v>1302</v>
      </c>
      <c r="G141" s="237" t="s">
        <v>217</v>
      </c>
      <c r="H141" s="238">
        <v>14.88</v>
      </c>
      <c r="I141" s="239"/>
      <c r="J141" s="240">
        <f>ROUND(I141*H141,2)</f>
        <v>0</v>
      </c>
      <c r="K141" s="241"/>
      <c r="L141" s="242"/>
      <c r="M141" s="243" t="s">
        <v>1</v>
      </c>
      <c r="N141" s="244" t="s">
        <v>42</v>
      </c>
      <c r="O141" s="72"/>
      <c r="P141" s="196">
        <f>O141*H141</f>
        <v>0</v>
      </c>
      <c r="Q141" s="196">
        <v>1</v>
      </c>
      <c r="R141" s="196">
        <f>Q141*H141</f>
        <v>14.88</v>
      </c>
      <c r="S141" s="196">
        <v>0</v>
      </c>
      <c r="T141" s="197">
        <f>S141*H141</f>
        <v>0</v>
      </c>
      <c r="U141" s="35"/>
      <c r="V141" s="35"/>
      <c r="W141" s="35"/>
      <c r="X141" s="35"/>
      <c r="Y141" s="35"/>
      <c r="Z141" s="35"/>
      <c r="AA141" s="35"/>
      <c r="AB141" s="35"/>
      <c r="AC141" s="35"/>
      <c r="AD141" s="35"/>
      <c r="AE141" s="35"/>
      <c r="AR141" s="198" t="s">
        <v>198</v>
      </c>
      <c r="AT141" s="198" t="s">
        <v>325</v>
      </c>
      <c r="AU141" s="198" t="s">
        <v>87</v>
      </c>
      <c r="AY141" s="18" t="s">
        <v>160</v>
      </c>
      <c r="BE141" s="199">
        <f>IF(N141="základní",J141,0)</f>
        <v>0</v>
      </c>
      <c r="BF141" s="199">
        <f>IF(N141="snížená",J141,0)</f>
        <v>0</v>
      </c>
      <c r="BG141" s="199">
        <f>IF(N141="zákl. přenesená",J141,0)</f>
        <v>0</v>
      </c>
      <c r="BH141" s="199">
        <f>IF(N141="sníž. přenesená",J141,0)</f>
        <v>0</v>
      </c>
      <c r="BI141" s="199">
        <f>IF(N141="nulová",J141,0)</f>
        <v>0</v>
      </c>
      <c r="BJ141" s="18" t="s">
        <v>85</v>
      </c>
      <c r="BK141" s="199">
        <f>ROUND(I141*H141,2)</f>
        <v>0</v>
      </c>
      <c r="BL141" s="18" t="s">
        <v>165</v>
      </c>
      <c r="BM141" s="198" t="s">
        <v>1303</v>
      </c>
    </row>
    <row r="142" spans="2:51" s="13" customFormat="1" ht="11.25">
      <c r="B142" s="202"/>
      <c r="C142" s="203"/>
      <c r="D142" s="204" t="s">
        <v>181</v>
      </c>
      <c r="E142" s="203"/>
      <c r="F142" s="206" t="s">
        <v>1529</v>
      </c>
      <c r="G142" s="203"/>
      <c r="H142" s="207">
        <v>14.88</v>
      </c>
      <c r="I142" s="208"/>
      <c r="J142" s="203"/>
      <c r="K142" s="203"/>
      <c r="L142" s="209"/>
      <c r="M142" s="210"/>
      <c r="N142" s="211"/>
      <c r="O142" s="211"/>
      <c r="P142" s="211"/>
      <c r="Q142" s="211"/>
      <c r="R142" s="211"/>
      <c r="S142" s="211"/>
      <c r="T142" s="212"/>
      <c r="AT142" s="213" t="s">
        <v>181</v>
      </c>
      <c r="AU142" s="213" t="s">
        <v>87</v>
      </c>
      <c r="AV142" s="13" t="s">
        <v>87</v>
      </c>
      <c r="AW142" s="13" t="s">
        <v>4</v>
      </c>
      <c r="AX142" s="13" t="s">
        <v>85</v>
      </c>
      <c r="AY142" s="213" t="s">
        <v>160</v>
      </c>
    </row>
    <row r="143" spans="2:63" s="12" customFormat="1" ht="22.9" customHeight="1">
      <c r="B143" s="172"/>
      <c r="C143" s="173"/>
      <c r="D143" s="174" t="s">
        <v>76</v>
      </c>
      <c r="E143" s="200" t="s">
        <v>198</v>
      </c>
      <c r="F143" s="200" t="s">
        <v>392</v>
      </c>
      <c r="G143" s="173"/>
      <c r="H143" s="173"/>
      <c r="I143" s="176"/>
      <c r="J143" s="201">
        <f>BK143</f>
        <v>0</v>
      </c>
      <c r="K143" s="173"/>
      <c r="L143" s="178"/>
      <c r="M143" s="179"/>
      <c r="N143" s="180"/>
      <c r="O143" s="180"/>
      <c r="P143" s="181">
        <f>SUM(P144:P146)</f>
        <v>0</v>
      </c>
      <c r="Q143" s="180"/>
      <c r="R143" s="181">
        <f>SUM(R144:R146)</f>
        <v>0.01821</v>
      </c>
      <c r="S143" s="180"/>
      <c r="T143" s="182">
        <f>SUM(T144:T146)</f>
        <v>0</v>
      </c>
      <c r="AR143" s="183" t="s">
        <v>85</v>
      </c>
      <c r="AT143" s="184" t="s">
        <v>76</v>
      </c>
      <c r="AU143" s="184" t="s">
        <v>85</v>
      </c>
      <c r="AY143" s="183" t="s">
        <v>160</v>
      </c>
      <c r="BK143" s="185">
        <f>SUM(BK144:BK146)</f>
        <v>0</v>
      </c>
    </row>
    <row r="144" spans="1:65" s="2" customFormat="1" ht="16.5" customHeight="1">
      <c r="A144" s="35"/>
      <c r="B144" s="36"/>
      <c r="C144" s="186" t="s">
        <v>207</v>
      </c>
      <c r="D144" s="186" t="s">
        <v>161</v>
      </c>
      <c r="E144" s="187" t="s">
        <v>1049</v>
      </c>
      <c r="F144" s="188" t="s">
        <v>1050</v>
      </c>
      <c r="G144" s="189" t="s">
        <v>210</v>
      </c>
      <c r="H144" s="190">
        <v>66</v>
      </c>
      <c r="I144" s="191"/>
      <c r="J144" s="192">
        <f>ROUND(I144*H144,2)</f>
        <v>0</v>
      </c>
      <c r="K144" s="193"/>
      <c r="L144" s="40"/>
      <c r="M144" s="194" t="s">
        <v>1</v>
      </c>
      <c r="N144" s="195" t="s">
        <v>42</v>
      </c>
      <c r="O144" s="72"/>
      <c r="P144" s="196">
        <f>O144*H144</f>
        <v>0</v>
      </c>
      <c r="Q144" s="196">
        <v>0.00019</v>
      </c>
      <c r="R144" s="196">
        <f>Q144*H144</f>
        <v>0.01254</v>
      </c>
      <c r="S144" s="196">
        <v>0</v>
      </c>
      <c r="T144" s="197">
        <f>S144*H144</f>
        <v>0</v>
      </c>
      <c r="U144" s="35"/>
      <c r="V144" s="35"/>
      <c r="W144" s="35"/>
      <c r="X144" s="35"/>
      <c r="Y144" s="35"/>
      <c r="Z144" s="35"/>
      <c r="AA144" s="35"/>
      <c r="AB144" s="35"/>
      <c r="AC144" s="35"/>
      <c r="AD144" s="35"/>
      <c r="AE144" s="35"/>
      <c r="AR144" s="198" t="s">
        <v>165</v>
      </c>
      <c r="AT144" s="198" t="s">
        <v>161</v>
      </c>
      <c r="AU144" s="198" t="s">
        <v>87</v>
      </c>
      <c r="AY144" s="18" t="s">
        <v>160</v>
      </c>
      <c r="BE144" s="199">
        <f>IF(N144="základní",J144,0)</f>
        <v>0</v>
      </c>
      <c r="BF144" s="199">
        <f>IF(N144="snížená",J144,0)</f>
        <v>0</v>
      </c>
      <c r="BG144" s="199">
        <f>IF(N144="zákl. přenesená",J144,0)</f>
        <v>0</v>
      </c>
      <c r="BH144" s="199">
        <f>IF(N144="sníž. přenesená",J144,0)</f>
        <v>0</v>
      </c>
      <c r="BI144" s="199">
        <f>IF(N144="nulová",J144,0)</f>
        <v>0</v>
      </c>
      <c r="BJ144" s="18" t="s">
        <v>85</v>
      </c>
      <c r="BK144" s="199">
        <f>ROUND(I144*H144,2)</f>
        <v>0</v>
      </c>
      <c r="BL144" s="18" t="s">
        <v>165</v>
      </c>
      <c r="BM144" s="198" t="s">
        <v>1312</v>
      </c>
    </row>
    <row r="145" spans="1:65" s="2" customFormat="1" ht="21.75" customHeight="1">
      <c r="A145" s="35"/>
      <c r="B145" s="36"/>
      <c r="C145" s="186" t="s">
        <v>214</v>
      </c>
      <c r="D145" s="186" t="s">
        <v>161</v>
      </c>
      <c r="E145" s="187" t="s">
        <v>1530</v>
      </c>
      <c r="F145" s="188" t="s">
        <v>1531</v>
      </c>
      <c r="G145" s="189" t="s">
        <v>164</v>
      </c>
      <c r="H145" s="190">
        <v>1</v>
      </c>
      <c r="I145" s="191"/>
      <c r="J145" s="192">
        <f>ROUND(I145*H145,2)</f>
        <v>0</v>
      </c>
      <c r="K145" s="193"/>
      <c r="L145" s="40"/>
      <c r="M145" s="194" t="s">
        <v>1</v>
      </c>
      <c r="N145" s="195" t="s">
        <v>42</v>
      </c>
      <c r="O145" s="72"/>
      <c r="P145" s="196">
        <f>O145*H145</f>
        <v>0</v>
      </c>
      <c r="Q145" s="196">
        <v>9E-05</v>
      </c>
      <c r="R145" s="196">
        <f>Q145*H145</f>
        <v>9E-05</v>
      </c>
      <c r="S145" s="196">
        <v>0</v>
      </c>
      <c r="T145" s="197">
        <f>S145*H145</f>
        <v>0</v>
      </c>
      <c r="U145" s="35"/>
      <c r="V145" s="35"/>
      <c r="W145" s="35"/>
      <c r="X145" s="35"/>
      <c r="Y145" s="35"/>
      <c r="Z145" s="35"/>
      <c r="AA145" s="35"/>
      <c r="AB145" s="35"/>
      <c r="AC145" s="35"/>
      <c r="AD145" s="35"/>
      <c r="AE145" s="35"/>
      <c r="AR145" s="198" t="s">
        <v>165</v>
      </c>
      <c r="AT145" s="198" t="s">
        <v>161</v>
      </c>
      <c r="AU145" s="198" t="s">
        <v>87</v>
      </c>
      <c r="AY145" s="18" t="s">
        <v>160</v>
      </c>
      <c r="BE145" s="199">
        <f>IF(N145="základní",J145,0)</f>
        <v>0</v>
      </c>
      <c r="BF145" s="199">
        <f>IF(N145="snížená",J145,0)</f>
        <v>0</v>
      </c>
      <c r="BG145" s="199">
        <f>IF(N145="zákl. přenesená",J145,0)</f>
        <v>0</v>
      </c>
      <c r="BH145" s="199">
        <f>IF(N145="sníž. přenesená",J145,0)</f>
        <v>0</v>
      </c>
      <c r="BI145" s="199">
        <f>IF(N145="nulová",J145,0)</f>
        <v>0</v>
      </c>
      <c r="BJ145" s="18" t="s">
        <v>85</v>
      </c>
      <c r="BK145" s="199">
        <f>ROUND(I145*H145,2)</f>
        <v>0</v>
      </c>
      <c r="BL145" s="18" t="s">
        <v>165</v>
      </c>
      <c r="BM145" s="198" t="s">
        <v>1532</v>
      </c>
    </row>
    <row r="146" spans="1:65" s="2" customFormat="1" ht="16.5" customHeight="1">
      <c r="A146" s="35"/>
      <c r="B146" s="36"/>
      <c r="C146" s="186" t="s">
        <v>219</v>
      </c>
      <c r="D146" s="186" t="s">
        <v>161</v>
      </c>
      <c r="E146" s="187" t="s">
        <v>1059</v>
      </c>
      <c r="F146" s="188" t="s">
        <v>1313</v>
      </c>
      <c r="G146" s="189" t="s">
        <v>210</v>
      </c>
      <c r="H146" s="190">
        <v>62</v>
      </c>
      <c r="I146" s="191"/>
      <c r="J146" s="192">
        <f>ROUND(I146*H146,2)</f>
        <v>0</v>
      </c>
      <c r="K146" s="193"/>
      <c r="L146" s="40"/>
      <c r="M146" s="194" t="s">
        <v>1</v>
      </c>
      <c r="N146" s="195" t="s">
        <v>42</v>
      </c>
      <c r="O146" s="72"/>
      <c r="P146" s="196">
        <f>O146*H146</f>
        <v>0</v>
      </c>
      <c r="Q146" s="196">
        <v>9E-05</v>
      </c>
      <c r="R146" s="196">
        <f>Q146*H146</f>
        <v>0.005580000000000001</v>
      </c>
      <c r="S146" s="196">
        <v>0</v>
      </c>
      <c r="T146" s="197">
        <f>S146*H146</f>
        <v>0</v>
      </c>
      <c r="U146" s="35"/>
      <c r="V146" s="35"/>
      <c r="W146" s="35"/>
      <c r="X146" s="35"/>
      <c r="Y146" s="35"/>
      <c r="Z146" s="35"/>
      <c r="AA146" s="35"/>
      <c r="AB146" s="35"/>
      <c r="AC146" s="35"/>
      <c r="AD146" s="35"/>
      <c r="AE146" s="35"/>
      <c r="AR146" s="198" t="s">
        <v>165</v>
      </c>
      <c r="AT146" s="198" t="s">
        <v>161</v>
      </c>
      <c r="AU146" s="198" t="s">
        <v>87</v>
      </c>
      <c r="AY146" s="18" t="s">
        <v>160</v>
      </c>
      <c r="BE146" s="199">
        <f>IF(N146="základní",J146,0)</f>
        <v>0</v>
      </c>
      <c r="BF146" s="199">
        <f>IF(N146="snížená",J146,0)</f>
        <v>0</v>
      </c>
      <c r="BG146" s="199">
        <f>IF(N146="zákl. přenesená",J146,0)</f>
        <v>0</v>
      </c>
      <c r="BH146" s="199">
        <f>IF(N146="sníž. přenesená",J146,0)</f>
        <v>0</v>
      </c>
      <c r="BI146" s="199">
        <f>IF(N146="nulová",J146,0)</f>
        <v>0</v>
      </c>
      <c r="BJ146" s="18" t="s">
        <v>85</v>
      </c>
      <c r="BK146" s="199">
        <f>ROUND(I146*H146,2)</f>
        <v>0</v>
      </c>
      <c r="BL146" s="18" t="s">
        <v>165</v>
      </c>
      <c r="BM146" s="198" t="s">
        <v>1314</v>
      </c>
    </row>
    <row r="147" spans="2:63" s="12" customFormat="1" ht="22.9" customHeight="1">
      <c r="B147" s="172"/>
      <c r="C147" s="173"/>
      <c r="D147" s="174" t="s">
        <v>76</v>
      </c>
      <c r="E147" s="200" t="s">
        <v>1318</v>
      </c>
      <c r="F147" s="200" t="s">
        <v>556</v>
      </c>
      <c r="G147" s="173"/>
      <c r="H147" s="173"/>
      <c r="I147" s="176"/>
      <c r="J147" s="201">
        <f>BK147</f>
        <v>0</v>
      </c>
      <c r="K147" s="173"/>
      <c r="L147" s="178"/>
      <c r="M147" s="179"/>
      <c r="N147" s="180"/>
      <c r="O147" s="180"/>
      <c r="P147" s="181">
        <f>P148</f>
        <v>0</v>
      </c>
      <c r="Q147" s="180"/>
      <c r="R147" s="181">
        <f>R148</f>
        <v>0</v>
      </c>
      <c r="S147" s="180"/>
      <c r="T147" s="182">
        <f>T148</f>
        <v>0</v>
      </c>
      <c r="AR147" s="183" t="s">
        <v>85</v>
      </c>
      <c r="AT147" s="184" t="s">
        <v>76</v>
      </c>
      <c r="AU147" s="184" t="s">
        <v>85</v>
      </c>
      <c r="AY147" s="183" t="s">
        <v>160</v>
      </c>
      <c r="BK147" s="185">
        <f>BK148</f>
        <v>0</v>
      </c>
    </row>
    <row r="148" spans="1:65" s="2" customFormat="1" ht="16.5" customHeight="1">
      <c r="A148" s="35"/>
      <c r="B148" s="36"/>
      <c r="C148" s="186" t="s">
        <v>224</v>
      </c>
      <c r="D148" s="186" t="s">
        <v>161</v>
      </c>
      <c r="E148" s="187" t="s">
        <v>1319</v>
      </c>
      <c r="F148" s="188" t="s">
        <v>1320</v>
      </c>
      <c r="G148" s="189" t="s">
        <v>217</v>
      </c>
      <c r="H148" s="190">
        <v>14.898</v>
      </c>
      <c r="I148" s="191"/>
      <c r="J148" s="192">
        <f>ROUND(I148*H148,2)</f>
        <v>0</v>
      </c>
      <c r="K148" s="193"/>
      <c r="L148" s="40"/>
      <c r="M148" s="218" t="s">
        <v>1</v>
      </c>
      <c r="N148" s="219" t="s">
        <v>42</v>
      </c>
      <c r="O148" s="220"/>
      <c r="P148" s="221">
        <f>O148*H148</f>
        <v>0</v>
      </c>
      <c r="Q148" s="221">
        <v>0</v>
      </c>
      <c r="R148" s="221">
        <f>Q148*H148</f>
        <v>0</v>
      </c>
      <c r="S148" s="221">
        <v>0</v>
      </c>
      <c r="T148" s="222">
        <f>S148*H148</f>
        <v>0</v>
      </c>
      <c r="U148" s="35"/>
      <c r="V148" s="35"/>
      <c r="W148" s="35"/>
      <c r="X148" s="35"/>
      <c r="Y148" s="35"/>
      <c r="Z148" s="35"/>
      <c r="AA148" s="35"/>
      <c r="AB148" s="35"/>
      <c r="AC148" s="35"/>
      <c r="AD148" s="35"/>
      <c r="AE148" s="35"/>
      <c r="AR148" s="198" t="s">
        <v>165</v>
      </c>
      <c r="AT148" s="198" t="s">
        <v>161</v>
      </c>
      <c r="AU148" s="198" t="s">
        <v>87</v>
      </c>
      <c r="AY148" s="18" t="s">
        <v>160</v>
      </c>
      <c r="BE148" s="199">
        <f>IF(N148="základní",J148,0)</f>
        <v>0</v>
      </c>
      <c r="BF148" s="199">
        <f>IF(N148="snížená",J148,0)</f>
        <v>0</v>
      </c>
      <c r="BG148" s="199">
        <f>IF(N148="zákl. přenesená",J148,0)</f>
        <v>0</v>
      </c>
      <c r="BH148" s="199">
        <f>IF(N148="sníž. přenesená",J148,0)</f>
        <v>0</v>
      </c>
      <c r="BI148" s="199">
        <f>IF(N148="nulová",J148,0)</f>
        <v>0</v>
      </c>
      <c r="BJ148" s="18" t="s">
        <v>85</v>
      </c>
      <c r="BK148" s="199">
        <f>ROUND(I148*H148,2)</f>
        <v>0</v>
      </c>
      <c r="BL148" s="18" t="s">
        <v>165</v>
      </c>
      <c r="BM148" s="198" t="s">
        <v>1321</v>
      </c>
    </row>
    <row r="149" spans="1:31" s="2" customFormat="1" ht="6.95" customHeight="1">
      <c r="A149" s="35"/>
      <c r="B149" s="55"/>
      <c r="C149" s="56"/>
      <c r="D149" s="56"/>
      <c r="E149" s="56"/>
      <c r="F149" s="56"/>
      <c r="G149" s="56"/>
      <c r="H149" s="56"/>
      <c r="I149" s="56"/>
      <c r="J149" s="56"/>
      <c r="K149" s="56"/>
      <c r="L149" s="40"/>
      <c r="M149" s="35"/>
      <c r="O149" s="35"/>
      <c r="P149" s="35"/>
      <c r="Q149" s="35"/>
      <c r="R149" s="35"/>
      <c r="S149" s="35"/>
      <c r="T149" s="35"/>
      <c r="U149" s="35"/>
      <c r="V149" s="35"/>
      <c r="W149" s="35"/>
      <c r="X149" s="35"/>
      <c r="Y149" s="35"/>
      <c r="Z149" s="35"/>
      <c r="AA149" s="35"/>
      <c r="AB149" s="35"/>
      <c r="AC149" s="35"/>
      <c r="AD149" s="35"/>
      <c r="AE149" s="35"/>
    </row>
  </sheetData>
  <sheetProtection algorithmName="SHA-512" hashValue="lfIuyt9hTUD8gmpSMkyAY5INCpw9RlhhPZWnOSPOWFo3MXJoW/UPMXuF9TbaRgS+jVmFEhIFTy7C4+sR20Rwtw==" saltValue="o0fM26txZzrJRhyqCMkVBXp9s3xD9LGkFdqVf4EXFAYj6OdYSxBrIxhSsoWh/ujBPKTKKbiI30lSguejG6FzrA==" spinCount="100000" sheet="1" objects="1" scenarios="1" formatColumns="0" formatRows="0" autoFilter="0"/>
  <autoFilter ref="C119:K148"/>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1"/>
      <c r="M2" s="301"/>
      <c r="N2" s="301"/>
      <c r="O2" s="301"/>
      <c r="P2" s="301"/>
      <c r="Q2" s="301"/>
      <c r="R2" s="301"/>
      <c r="S2" s="301"/>
      <c r="T2" s="301"/>
      <c r="U2" s="301"/>
      <c r="V2" s="301"/>
      <c r="AT2" s="18" t="s">
        <v>123</v>
      </c>
    </row>
    <row r="3" spans="2:46" s="1" customFormat="1" ht="6.95" customHeight="1">
      <c r="B3" s="109"/>
      <c r="C3" s="110"/>
      <c r="D3" s="110"/>
      <c r="E3" s="110"/>
      <c r="F3" s="110"/>
      <c r="G3" s="110"/>
      <c r="H3" s="110"/>
      <c r="I3" s="110"/>
      <c r="J3" s="110"/>
      <c r="K3" s="110"/>
      <c r="L3" s="21"/>
      <c r="AT3" s="18" t="s">
        <v>87</v>
      </c>
    </row>
    <row r="4" spans="2:46" s="1" customFormat="1" ht="24.95" customHeight="1">
      <c r="B4" s="21"/>
      <c r="D4" s="111" t="s">
        <v>133</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16" t="str">
        <f>'Rekapitulace stavby'!K6</f>
        <v>Revitalizace prostranství Na Rybníčku k.ú. Třeboň</v>
      </c>
      <c r="F7" s="317"/>
      <c r="G7" s="317"/>
      <c r="H7" s="317"/>
      <c r="L7" s="21"/>
    </row>
    <row r="8" spans="1:31" s="2" customFormat="1" ht="12" customHeight="1">
      <c r="A8" s="35"/>
      <c r="B8" s="40"/>
      <c r="C8" s="35"/>
      <c r="D8" s="113" t="s">
        <v>134</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18" t="s">
        <v>1533</v>
      </c>
      <c r="F9" s="319"/>
      <c r="G9" s="319"/>
      <c r="H9" s="319"/>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20. 8. 2021</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20" t="str">
        <f>'Rekapitulace stavby'!E14</f>
        <v>Vyplň údaj</v>
      </c>
      <c r="F18" s="321"/>
      <c r="G18" s="321"/>
      <c r="H18" s="321"/>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31</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33</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34</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47.25" customHeight="1">
      <c r="A27" s="116"/>
      <c r="B27" s="117"/>
      <c r="C27" s="116"/>
      <c r="D27" s="116"/>
      <c r="E27" s="322" t="s">
        <v>36</v>
      </c>
      <c r="F27" s="322"/>
      <c r="G27" s="322"/>
      <c r="H27" s="322"/>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37</v>
      </c>
      <c r="E30" s="35"/>
      <c r="F30" s="35"/>
      <c r="G30" s="35"/>
      <c r="H30" s="35"/>
      <c r="I30" s="35"/>
      <c r="J30" s="121">
        <f>ROUND(J125,2)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39</v>
      </c>
      <c r="G32" s="35"/>
      <c r="H32" s="35"/>
      <c r="I32" s="122" t="s">
        <v>38</v>
      </c>
      <c r="J32" s="122" t="s">
        <v>40</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41</v>
      </c>
      <c r="E33" s="113" t="s">
        <v>42</v>
      </c>
      <c r="F33" s="124">
        <f>ROUND((SUM(BE125:BE198)),2)</f>
        <v>0</v>
      </c>
      <c r="G33" s="35"/>
      <c r="H33" s="35"/>
      <c r="I33" s="125">
        <v>0.21</v>
      </c>
      <c r="J33" s="124">
        <f>ROUND(((SUM(BE125:BE198))*I33),2)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43</v>
      </c>
      <c r="F34" s="124">
        <f>ROUND((SUM(BF125:BF198)),2)</f>
        <v>0</v>
      </c>
      <c r="G34" s="35"/>
      <c r="H34" s="35"/>
      <c r="I34" s="125">
        <v>0.15</v>
      </c>
      <c r="J34" s="124">
        <f>ROUND(((SUM(BF125:BF198))*I34),2)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44</v>
      </c>
      <c r="F35" s="124">
        <f>ROUND((SUM(BG125:BG198)),2)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45</v>
      </c>
      <c r="F36" s="124">
        <f>ROUND((SUM(BH125:BH198)),2)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46</v>
      </c>
      <c r="F37" s="124">
        <f>ROUND((SUM(BI125:BI198)),2)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47</v>
      </c>
      <c r="E39" s="128"/>
      <c r="F39" s="128"/>
      <c r="G39" s="129" t="s">
        <v>48</v>
      </c>
      <c r="H39" s="130" t="s">
        <v>49</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50</v>
      </c>
      <c r="E50" s="134"/>
      <c r="F50" s="134"/>
      <c r="G50" s="133" t="s">
        <v>51</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52</v>
      </c>
      <c r="E61" s="136"/>
      <c r="F61" s="137" t="s">
        <v>53</v>
      </c>
      <c r="G61" s="135" t="s">
        <v>52</v>
      </c>
      <c r="H61" s="136"/>
      <c r="I61" s="136"/>
      <c r="J61" s="138" t="s">
        <v>53</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54</v>
      </c>
      <c r="E65" s="139"/>
      <c r="F65" s="139"/>
      <c r="G65" s="133" t="s">
        <v>55</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52</v>
      </c>
      <c r="E76" s="136"/>
      <c r="F76" s="137" t="s">
        <v>53</v>
      </c>
      <c r="G76" s="135" t="s">
        <v>52</v>
      </c>
      <c r="H76" s="136"/>
      <c r="I76" s="136"/>
      <c r="J76" s="138" t="s">
        <v>53</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136</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23" t="str">
        <f>E7</f>
        <v>Revitalizace prostranství Na Rybníčku k.ú. Třeboň</v>
      </c>
      <c r="F85" s="324"/>
      <c r="G85" s="324"/>
      <c r="H85" s="324"/>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134</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79" t="str">
        <f>E9</f>
        <v>SO 701 - Kašna</v>
      </c>
      <c r="F87" s="325"/>
      <c r="G87" s="325"/>
      <c r="H87" s="325"/>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Třeboň</v>
      </c>
      <c r="G89" s="37"/>
      <c r="H89" s="37"/>
      <c r="I89" s="30" t="s">
        <v>22</v>
      </c>
      <c r="J89" s="67" t="str">
        <f>IF(J12="","",J12)</f>
        <v>20. 8. 2021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7" customHeight="1">
      <c r="A91" s="35"/>
      <c r="B91" s="36"/>
      <c r="C91" s="30" t="s">
        <v>24</v>
      </c>
      <c r="D91" s="37"/>
      <c r="E91" s="37"/>
      <c r="F91" s="28" t="str">
        <f>E15</f>
        <v>Město Třeboň</v>
      </c>
      <c r="G91" s="37"/>
      <c r="H91" s="37"/>
      <c r="I91" s="30" t="s">
        <v>30</v>
      </c>
      <c r="J91" s="33" t="str">
        <f>E21</f>
        <v>Ing. arch. Martin Jirovský</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Ing. Barbora Filip</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137</v>
      </c>
      <c r="D94" s="145"/>
      <c r="E94" s="145"/>
      <c r="F94" s="145"/>
      <c r="G94" s="145"/>
      <c r="H94" s="145"/>
      <c r="I94" s="145"/>
      <c r="J94" s="146" t="s">
        <v>138</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139</v>
      </c>
      <c r="D96" s="37"/>
      <c r="E96" s="37"/>
      <c r="F96" s="37"/>
      <c r="G96" s="37"/>
      <c r="H96" s="37"/>
      <c r="I96" s="37"/>
      <c r="J96" s="85">
        <f>J125</f>
        <v>0</v>
      </c>
      <c r="K96" s="37"/>
      <c r="L96" s="52"/>
      <c r="S96" s="35"/>
      <c r="T96" s="35"/>
      <c r="U96" s="35"/>
      <c r="V96" s="35"/>
      <c r="W96" s="35"/>
      <c r="X96" s="35"/>
      <c r="Y96" s="35"/>
      <c r="Z96" s="35"/>
      <c r="AA96" s="35"/>
      <c r="AB96" s="35"/>
      <c r="AC96" s="35"/>
      <c r="AD96" s="35"/>
      <c r="AE96" s="35"/>
      <c r="AU96" s="18" t="s">
        <v>140</v>
      </c>
    </row>
    <row r="97" spans="2:12" s="9" customFormat="1" ht="24.95" customHeight="1">
      <c r="B97" s="148"/>
      <c r="C97" s="149"/>
      <c r="D97" s="150" t="s">
        <v>142</v>
      </c>
      <c r="E97" s="151"/>
      <c r="F97" s="151"/>
      <c r="G97" s="151"/>
      <c r="H97" s="151"/>
      <c r="I97" s="151"/>
      <c r="J97" s="152">
        <f>J126</f>
        <v>0</v>
      </c>
      <c r="K97" s="149"/>
      <c r="L97" s="153"/>
    </row>
    <row r="98" spans="2:12" s="10" customFormat="1" ht="19.9" customHeight="1">
      <c r="B98" s="154"/>
      <c r="C98" s="155"/>
      <c r="D98" s="156" t="s">
        <v>143</v>
      </c>
      <c r="E98" s="157"/>
      <c r="F98" s="157"/>
      <c r="G98" s="157"/>
      <c r="H98" s="157"/>
      <c r="I98" s="157"/>
      <c r="J98" s="158">
        <f>J127</f>
        <v>0</v>
      </c>
      <c r="K98" s="155"/>
      <c r="L98" s="159"/>
    </row>
    <row r="99" spans="2:12" s="10" customFormat="1" ht="19.9" customHeight="1">
      <c r="B99" s="154"/>
      <c r="C99" s="155"/>
      <c r="D99" s="156" t="s">
        <v>1261</v>
      </c>
      <c r="E99" s="157"/>
      <c r="F99" s="157"/>
      <c r="G99" s="157"/>
      <c r="H99" s="157"/>
      <c r="I99" s="157"/>
      <c r="J99" s="158">
        <f>J145</f>
        <v>0</v>
      </c>
      <c r="K99" s="155"/>
      <c r="L99" s="159"/>
    </row>
    <row r="100" spans="2:12" s="10" customFormat="1" ht="19.9" customHeight="1">
      <c r="B100" s="154"/>
      <c r="C100" s="155"/>
      <c r="D100" s="156" t="s">
        <v>638</v>
      </c>
      <c r="E100" s="157"/>
      <c r="F100" s="157"/>
      <c r="G100" s="157"/>
      <c r="H100" s="157"/>
      <c r="I100" s="157"/>
      <c r="J100" s="158">
        <f>J162</f>
        <v>0</v>
      </c>
      <c r="K100" s="155"/>
      <c r="L100" s="159"/>
    </row>
    <row r="101" spans="2:12" s="10" customFormat="1" ht="19.9" customHeight="1">
      <c r="B101" s="154"/>
      <c r="C101" s="155"/>
      <c r="D101" s="156" t="s">
        <v>251</v>
      </c>
      <c r="E101" s="157"/>
      <c r="F101" s="157"/>
      <c r="G101" s="157"/>
      <c r="H101" s="157"/>
      <c r="I101" s="157"/>
      <c r="J101" s="158">
        <f>J179</f>
        <v>0</v>
      </c>
      <c r="K101" s="155"/>
      <c r="L101" s="159"/>
    </row>
    <row r="102" spans="2:12" s="10" customFormat="1" ht="19.9" customHeight="1">
      <c r="B102" s="154"/>
      <c r="C102" s="155"/>
      <c r="D102" s="156" t="s">
        <v>1534</v>
      </c>
      <c r="E102" s="157"/>
      <c r="F102" s="157"/>
      <c r="G102" s="157"/>
      <c r="H102" s="157"/>
      <c r="I102" s="157"/>
      <c r="J102" s="158">
        <f>J184</f>
        <v>0</v>
      </c>
      <c r="K102" s="155"/>
      <c r="L102" s="159"/>
    </row>
    <row r="103" spans="2:12" s="10" customFormat="1" ht="19.9" customHeight="1">
      <c r="B103" s="154"/>
      <c r="C103" s="155"/>
      <c r="D103" s="156" t="s">
        <v>253</v>
      </c>
      <c r="E103" s="157"/>
      <c r="F103" s="157"/>
      <c r="G103" s="157"/>
      <c r="H103" s="157"/>
      <c r="I103" s="157"/>
      <c r="J103" s="158">
        <f>J192</f>
        <v>0</v>
      </c>
      <c r="K103" s="155"/>
      <c r="L103" s="159"/>
    </row>
    <row r="104" spans="2:12" s="9" customFormat="1" ht="24.95" customHeight="1">
      <c r="B104" s="148"/>
      <c r="C104" s="149"/>
      <c r="D104" s="150" t="s">
        <v>835</v>
      </c>
      <c r="E104" s="151"/>
      <c r="F104" s="151"/>
      <c r="G104" s="151"/>
      <c r="H104" s="151"/>
      <c r="I104" s="151"/>
      <c r="J104" s="152">
        <f>J194</f>
        <v>0</v>
      </c>
      <c r="K104" s="149"/>
      <c r="L104" s="153"/>
    </row>
    <row r="105" spans="2:12" s="10" customFormat="1" ht="19.9" customHeight="1">
      <c r="B105" s="154"/>
      <c r="C105" s="155"/>
      <c r="D105" s="156" t="s">
        <v>1535</v>
      </c>
      <c r="E105" s="157"/>
      <c r="F105" s="157"/>
      <c r="G105" s="157"/>
      <c r="H105" s="157"/>
      <c r="I105" s="157"/>
      <c r="J105" s="158">
        <f>J195</f>
        <v>0</v>
      </c>
      <c r="K105" s="155"/>
      <c r="L105" s="159"/>
    </row>
    <row r="106" spans="1:31" s="2" customFormat="1" ht="21.75" customHeight="1">
      <c r="A106" s="35"/>
      <c r="B106" s="36"/>
      <c r="C106" s="37"/>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6.95" customHeight="1">
      <c r="A107" s="35"/>
      <c r="B107" s="55"/>
      <c r="C107" s="56"/>
      <c r="D107" s="56"/>
      <c r="E107" s="56"/>
      <c r="F107" s="56"/>
      <c r="G107" s="56"/>
      <c r="H107" s="56"/>
      <c r="I107" s="56"/>
      <c r="J107" s="56"/>
      <c r="K107" s="56"/>
      <c r="L107" s="52"/>
      <c r="S107" s="35"/>
      <c r="T107" s="35"/>
      <c r="U107" s="35"/>
      <c r="V107" s="35"/>
      <c r="W107" s="35"/>
      <c r="X107" s="35"/>
      <c r="Y107" s="35"/>
      <c r="Z107" s="35"/>
      <c r="AA107" s="35"/>
      <c r="AB107" s="35"/>
      <c r="AC107" s="35"/>
      <c r="AD107" s="35"/>
      <c r="AE107" s="35"/>
    </row>
    <row r="111" spans="1:31" s="2" customFormat="1" ht="6.95" customHeight="1">
      <c r="A111" s="35"/>
      <c r="B111" s="57"/>
      <c r="C111" s="58"/>
      <c r="D111" s="58"/>
      <c r="E111" s="58"/>
      <c r="F111" s="58"/>
      <c r="G111" s="58"/>
      <c r="H111" s="58"/>
      <c r="I111" s="58"/>
      <c r="J111" s="58"/>
      <c r="K111" s="58"/>
      <c r="L111" s="52"/>
      <c r="S111" s="35"/>
      <c r="T111" s="35"/>
      <c r="U111" s="35"/>
      <c r="V111" s="35"/>
      <c r="W111" s="35"/>
      <c r="X111" s="35"/>
      <c r="Y111" s="35"/>
      <c r="Z111" s="35"/>
      <c r="AA111" s="35"/>
      <c r="AB111" s="35"/>
      <c r="AC111" s="35"/>
      <c r="AD111" s="35"/>
      <c r="AE111" s="35"/>
    </row>
    <row r="112" spans="1:31" s="2" customFormat="1" ht="24.95" customHeight="1">
      <c r="A112" s="35"/>
      <c r="B112" s="36"/>
      <c r="C112" s="24" t="s">
        <v>145</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6.9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16</v>
      </c>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6.5" customHeight="1">
      <c r="A115" s="35"/>
      <c r="B115" s="36"/>
      <c r="C115" s="37"/>
      <c r="D115" s="37"/>
      <c r="E115" s="323" t="str">
        <f>E7</f>
        <v>Revitalizace prostranství Na Rybníčku k.ú. Třeboň</v>
      </c>
      <c r="F115" s="324"/>
      <c r="G115" s="324"/>
      <c r="H115" s="324"/>
      <c r="I115" s="37"/>
      <c r="J115" s="37"/>
      <c r="K115" s="37"/>
      <c r="L115" s="52"/>
      <c r="S115" s="35"/>
      <c r="T115" s="35"/>
      <c r="U115" s="35"/>
      <c r="V115" s="35"/>
      <c r="W115" s="35"/>
      <c r="X115" s="35"/>
      <c r="Y115" s="35"/>
      <c r="Z115" s="35"/>
      <c r="AA115" s="35"/>
      <c r="AB115" s="35"/>
      <c r="AC115" s="35"/>
      <c r="AD115" s="35"/>
      <c r="AE115" s="35"/>
    </row>
    <row r="116" spans="1:31" s="2" customFormat="1" ht="12" customHeight="1">
      <c r="A116" s="35"/>
      <c r="B116" s="36"/>
      <c r="C116" s="30" t="s">
        <v>134</v>
      </c>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16.5" customHeight="1">
      <c r="A117" s="35"/>
      <c r="B117" s="36"/>
      <c r="C117" s="37"/>
      <c r="D117" s="37"/>
      <c r="E117" s="279" t="str">
        <f>E9</f>
        <v>SO 701 - Kašna</v>
      </c>
      <c r="F117" s="325"/>
      <c r="G117" s="325"/>
      <c r="H117" s="325"/>
      <c r="I117" s="37"/>
      <c r="J117" s="37"/>
      <c r="K117" s="37"/>
      <c r="L117" s="52"/>
      <c r="S117" s="35"/>
      <c r="T117" s="35"/>
      <c r="U117" s="35"/>
      <c r="V117" s="35"/>
      <c r="W117" s="35"/>
      <c r="X117" s="35"/>
      <c r="Y117" s="35"/>
      <c r="Z117" s="35"/>
      <c r="AA117" s="35"/>
      <c r="AB117" s="35"/>
      <c r="AC117" s="35"/>
      <c r="AD117" s="35"/>
      <c r="AE117" s="35"/>
    </row>
    <row r="118" spans="1:31" s="2" customFormat="1" ht="6.95"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12" customHeight="1">
      <c r="A119" s="35"/>
      <c r="B119" s="36"/>
      <c r="C119" s="30" t="s">
        <v>20</v>
      </c>
      <c r="D119" s="37"/>
      <c r="E119" s="37"/>
      <c r="F119" s="28" t="str">
        <f>F12</f>
        <v>Třeboň</v>
      </c>
      <c r="G119" s="37"/>
      <c r="H119" s="37"/>
      <c r="I119" s="30" t="s">
        <v>22</v>
      </c>
      <c r="J119" s="67" t="str">
        <f>IF(J12="","",J12)</f>
        <v>20. 8. 2021</v>
      </c>
      <c r="K119" s="37"/>
      <c r="L119" s="52"/>
      <c r="S119" s="35"/>
      <c r="T119" s="35"/>
      <c r="U119" s="35"/>
      <c r="V119" s="35"/>
      <c r="W119" s="35"/>
      <c r="X119" s="35"/>
      <c r="Y119" s="35"/>
      <c r="Z119" s="35"/>
      <c r="AA119" s="35"/>
      <c r="AB119" s="35"/>
      <c r="AC119" s="35"/>
      <c r="AD119" s="35"/>
      <c r="AE119" s="35"/>
    </row>
    <row r="120" spans="1:31" s="2" customFormat="1" ht="6.95" customHeight="1">
      <c r="A120" s="35"/>
      <c r="B120" s="36"/>
      <c r="C120" s="37"/>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31" s="2" customFormat="1" ht="25.7" customHeight="1">
      <c r="A121" s="35"/>
      <c r="B121" s="36"/>
      <c r="C121" s="30" t="s">
        <v>24</v>
      </c>
      <c r="D121" s="37"/>
      <c r="E121" s="37"/>
      <c r="F121" s="28" t="str">
        <f>E15</f>
        <v>Město Třeboň</v>
      </c>
      <c r="G121" s="37"/>
      <c r="H121" s="37"/>
      <c r="I121" s="30" t="s">
        <v>30</v>
      </c>
      <c r="J121" s="33" t="str">
        <f>E21</f>
        <v>Ing. arch. Martin Jirovský</v>
      </c>
      <c r="K121" s="37"/>
      <c r="L121" s="52"/>
      <c r="S121" s="35"/>
      <c r="T121" s="35"/>
      <c r="U121" s="35"/>
      <c r="V121" s="35"/>
      <c r="W121" s="35"/>
      <c r="X121" s="35"/>
      <c r="Y121" s="35"/>
      <c r="Z121" s="35"/>
      <c r="AA121" s="35"/>
      <c r="AB121" s="35"/>
      <c r="AC121" s="35"/>
      <c r="AD121" s="35"/>
      <c r="AE121" s="35"/>
    </row>
    <row r="122" spans="1:31" s="2" customFormat="1" ht="15.2" customHeight="1">
      <c r="A122" s="35"/>
      <c r="B122" s="36"/>
      <c r="C122" s="30" t="s">
        <v>28</v>
      </c>
      <c r="D122" s="37"/>
      <c r="E122" s="37"/>
      <c r="F122" s="28" t="str">
        <f>IF(E18="","",E18)</f>
        <v>Vyplň údaj</v>
      </c>
      <c r="G122" s="37"/>
      <c r="H122" s="37"/>
      <c r="I122" s="30" t="s">
        <v>33</v>
      </c>
      <c r="J122" s="33" t="str">
        <f>E24</f>
        <v>Ing. Barbora Filip</v>
      </c>
      <c r="K122" s="37"/>
      <c r="L122" s="52"/>
      <c r="S122" s="35"/>
      <c r="T122" s="35"/>
      <c r="U122" s="35"/>
      <c r="V122" s="35"/>
      <c r="W122" s="35"/>
      <c r="X122" s="35"/>
      <c r="Y122" s="35"/>
      <c r="Z122" s="35"/>
      <c r="AA122" s="35"/>
      <c r="AB122" s="35"/>
      <c r="AC122" s="35"/>
      <c r="AD122" s="35"/>
      <c r="AE122" s="35"/>
    </row>
    <row r="123" spans="1:31" s="2" customFormat="1" ht="10.35" customHeight="1">
      <c r="A123" s="35"/>
      <c r="B123" s="36"/>
      <c r="C123" s="37"/>
      <c r="D123" s="37"/>
      <c r="E123" s="37"/>
      <c r="F123" s="37"/>
      <c r="G123" s="37"/>
      <c r="H123" s="37"/>
      <c r="I123" s="37"/>
      <c r="J123" s="37"/>
      <c r="K123" s="37"/>
      <c r="L123" s="52"/>
      <c r="S123" s="35"/>
      <c r="T123" s="35"/>
      <c r="U123" s="35"/>
      <c r="V123" s="35"/>
      <c r="W123" s="35"/>
      <c r="X123" s="35"/>
      <c r="Y123" s="35"/>
      <c r="Z123" s="35"/>
      <c r="AA123" s="35"/>
      <c r="AB123" s="35"/>
      <c r="AC123" s="35"/>
      <c r="AD123" s="35"/>
      <c r="AE123" s="35"/>
    </row>
    <row r="124" spans="1:31" s="11" customFormat="1" ht="29.25" customHeight="1">
      <c r="A124" s="160"/>
      <c r="B124" s="161"/>
      <c r="C124" s="162" t="s">
        <v>146</v>
      </c>
      <c r="D124" s="163" t="s">
        <v>62</v>
      </c>
      <c r="E124" s="163" t="s">
        <v>58</v>
      </c>
      <c r="F124" s="163" t="s">
        <v>59</v>
      </c>
      <c r="G124" s="163" t="s">
        <v>147</v>
      </c>
      <c r="H124" s="163" t="s">
        <v>148</v>
      </c>
      <c r="I124" s="163" t="s">
        <v>149</v>
      </c>
      <c r="J124" s="164" t="s">
        <v>138</v>
      </c>
      <c r="K124" s="165" t="s">
        <v>150</v>
      </c>
      <c r="L124" s="166"/>
      <c r="M124" s="76" t="s">
        <v>1</v>
      </c>
      <c r="N124" s="77" t="s">
        <v>41</v>
      </c>
      <c r="O124" s="77" t="s">
        <v>151</v>
      </c>
      <c r="P124" s="77" t="s">
        <v>152</v>
      </c>
      <c r="Q124" s="77" t="s">
        <v>153</v>
      </c>
      <c r="R124" s="77" t="s">
        <v>154</v>
      </c>
      <c r="S124" s="77" t="s">
        <v>155</v>
      </c>
      <c r="T124" s="78" t="s">
        <v>156</v>
      </c>
      <c r="U124" s="160"/>
      <c r="V124" s="160"/>
      <c r="W124" s="160"/>
      <c r="X124" s="160"/>
      <c r="Y124" s="160"/>
      <c r="Z124" s="160"/>
      <c r="AA124" s="160"/>
      <c r="AB124" s="160"/>
      <c r="AC124" s="160"/>
      <c r="AD124" s="160"/>
      <c r="AE124" s="160"/>
    </row>
    <row r="125" spans="1:63" s="2" customFormat="1" ht="22.9" customHeight="1">
      <c r="A125" s="35"/>
      <c r="B125" s="36"/>
      <c r="C125" s="83" t="s">
        <v>157</v>
      </c>
      <c r="D125" s="37"/>
      <c r="E125" s="37"/>
      <c r="F125" s="37"/>
      <c r="G125" s="37"/>
      <c r="H125" s="37"/>
      <c r="I125" s="37"/>
      <c r="J125" s="167">
        <f>BK125</f>
        <v>0</v>
      </c>
      <c r="K125" s="37"/>
      <c r="L125" s="40"/>
      <c r="M125" s="79"/>
      <c r="N125" s="168"/>
      <c r="O125" s="80"/>
      <c r="P125" s="169">
        <f>P126+P194</f>
        <v>0</v>
      </c>
      <c r="Q125" s="80"/>
      <c r="R125" s="169">
        <f>R126+R194</f>
        <v>99.5016017</v>
      </c>
      <c r="S125" s="80"/>
      <c r="T125" s="170">
        <f>T126+T194</f>
        <v>0</v>
      </c>
      <c r="U125" s="35"/>
      <c r="V125" s="35"/>
      <c r="W125" s="35"/>
      <c r="X125" s="35"/>
      <c r="Y125" s="35"/>
      <c r="Z125" s="35"/>
      <c r="AA125" s="35"/>
      <c r="AB125" s="35"/>
      <c r="AC125" s="35"/>
      <c r="AD125" s="35"/>
      <c r="AE125" s="35"/>
      <c r="AT125" s="18" t="s">
        <v>76</v>
      </c>
      <c r="AU125" s="18" t="s">
        <v>140</v>
      </c>
      <c r="BK125" s="171">
        <f>BK126+BK194</f>
        <v>0</v>
      </c>
    </row>
    <row r="126" spans="2:63" s="12" customFormat="1" ht="25.9" customHeight="1">
      <c r="B126" s="172"/>
      <c r="C126" s="173"/>
      <c r="D126" s="174" t="s">
        <v>76</v>
      </c>
      <c r="E126" s="175" t="s">
        <v>174</v>
      </c>
      <c r="F126" s="175" t="s">
        <v>175</v>
      </c>
      <c r="G126" s="173"/>
      <c r="H126" s="173"/>
      <c r="I126" s="176"/>
      <c r="J126" s="177">
        <f>BK126</f>
        <v>0</v>
      </c>
      <c r="K126" s="173"/>
      <c r="L126" s="178"/>
      <c r="M126" s="179"/>
      <c r="N126" s="180"/>
      <c r="O126" s="180"/>
      <c r="P126" s="181">
        <f>P127+P145+P162+P179+P184+P192</f>
        <v>0</v>
      </c>
      <c r="Q126" s="180"/>
      <c r="R126" s="181">
        <f>R127+R145+R162+R179+R184+R192</f>
        <v>99.4672217</v>
      </c>
      <c r="S126" s="180"/>
      <c r="T126" s="182">
        <f>T127+T145+T162+T179+T184+T192</f>
        <v>0</v>
      </c>
      <c r="AR126" s="183" t="s">
        <v>85</v>
      </c>
      <c r="AT126" s="184" t="s">
        <v>76</v>
      </c>
      <c r="AU126" s="184" t="s">
        <v>77</v>
      </c>
      <c r="AY126" s="183" t="s">
        <v>160</v>
      </c>
      <c r="BK126" s="185">
        <f>BK127+BK145+BK162+BK179+BK184+BK192</f>
        <v>0</v>
      </c>
    </row>
    <row r="127" spans="2:63" s="12" customFormat="1" ht="22.9" customHeight="1">
      <c r="B127" s="172"/>
      <c r="C127" s="173"/>
      <c r="D127" s="174" t="s">
        <v>76</v>
      </c>
      <c r="E127" s="200" t="s">
        <v>85</v>
      </c>
      <c r="F127" s="200" t="s">
        <v>176</v>
      </c>
      <c r="G127" s="173"/>
      <c r="H127" s="173"/>
      <c r="I127" s="176"/>
      <c r="J127" s="201">
        <f>BK127</f>
        <v>0</v>
      </c>
      <c r="K127" s="173"/>
      <c r="L127" s="178"/>
      <c r="M127" s="179"/>
      <c r="N127" s="180"/>
      <c r="O127" s="180"/>
      <c r="P127" s="181">
        <f>SUM(P128:P144)</f>
        <v>0</v>
      </c>
      <c r="Q127" s="180"/>
      <c r="R127" s="181">
        <f>SUM(R128:R144)</f>
        <v>0</v>
      </c>
      <c r="S127" s="180"/>
      <c r="T127" s="182">
        <f>SUM(T128:T144)</f>
        <v>0</v>
      </c>
      <c r="AR127" s="183" t="s">
        <v>85</v>
      </c>
      <c r="AT127" s="184" t="s">
        <v>76</v>
      </c>
      <c r="AU127" s="184" t="s">
        <v>85</v>
      </c>
      <c r="AY127" s="183" t="s">
        <v>160</v>
      </c>
      <c r="BK127" s="185">
        <f>SUM(BK128:BK144)</f>
        <v>0</v>
      </c>
    </row>
    <row r="128" spans="1:65" s="2" customFormat="1" ht="16.5" customHeight="1">
      <c r="A128" s="35"/>
      <c r="B128" s="36"/>
      <c r="C128" s="186" t="s">
        <v>85</v>
      </c>
      <c r="D128" s="186" t="s">
        <v>161</v>
      </c>
      <c r="E128" s="187" t="s">
        <v>1536</v>
      </c>
      <c r="F128" s="188" t="s">
        <v>1537</v>
      </c>
      <c r="G128" s="189" t="s">
        <v>179</v>
      </c>
      <c r="H128" s="190">
        <v>55.3</v>
      </c>
      <c r="I128" s="191"/>
      <c r="J128" s="192">
        <f>ROUND(I128*H128,2)</f>
        <v>0</v>
      </c>
      <c r="K128" s="193"/>
      <c r="L128" s="40"/>
      <c r="M128" s="194" t="s">
        <v>1</v>
      </c>
      <c r="N128" s="195" t="s">
        <v>42</v>
      </c>
      <c r="O128" s="72"/>
      <c r="P128" s="196">
        <f>O128*H128</f>
        <v>0</v>
      </c>
      <c r="Q128" s="196">
        <v>0</v>
      </c>
      <c r="R128" s="196">
        <f>Q128*H128</f>
        <v>0</v>
      </c>
      <c r="S128" s="196">
        <v>0</v>
      </c>
      <c r="T128" s="197">
        <f>S128*H128</f>
        <v>0</v>
      </c>
      <c r="U128" s="35"/>
      <c r="V128" s="35"/>
      <c r="W128" s="35"/>
      <c r="X128" s="35"/>
      <c r="Y128" s="35"/>
      <c r="Z128" s="35"/>
      <c r="AA128" s="35"/>
      <c r="AB128" s="35"/>
      <c r="AC128" s="35"/>
      <c r="AD128" s="35"/>
      <c r="AE128" s="35"/>
      <c r="AR128" s="198" t="s">
        <v>165</v>
      </c>
      <c r="AT128" s="198" t="s">
        <v>161</v>
      </c>
      <c r="AU128" s="198" t="s">
        <v>87</v>
      </c>
      <c r="AY128" s="18" t="s">
        <v>160</v>
      </c>
      <c r="BE128" s="199">
        <f>IF(N128="základní",J128,0)</f>
        <v>0</v>
      </c>
      <c r="BF128" s="199">
        <f>IF(N128="snížená",J128,0)</f>
        <v>0</v>
      </c>
      <c r="BG128" s="199">
        <f>IF(N128="zákl. přenesená",J128,0)</f>
        <v>0</v>
      </c>
      <c r="BH128" s="199">
        <f>IF(N128="sníž. přenesená",J128,0)</f>
        <v>0</v>
      </c>
      <c r="BI128" s="199">
        <f>IF(N128="nulová",J128,0)</f>
        <v>0</v>
      </c>
      <c r="BJ128" s="18" t="s">
        <v>85</v>
      </c>
      <c r="BK128" s="199">
        <f>ROUND(I128*H128,2)</f>
        <v>0</v>
      </c>
      <c r="BL128" s="18" t="s">
        <v>165</v>
      </c>
      <c r="BM128" s="198" t="s">
        <v>1538</v>
      </c>
    </row>
    <row r="129" spans="1:65" s="2" customFormat="1" ht="21.75" customHeight="1">
      <c r="A129" s="35"/>
      <c r="B129" s="36"/>
      <c r="C129" s="186" t="s">
        <v>87</v>
      </c>
      <c r="D129" s="186" t="s">
        <v>161</v>
      </c>
      <c r="E129" s="187" t="s">
        <v>1271</v>
      </c>
      <c r="F129" s="188" t="s">
        <v>1272</v>
      </c>
      <c r="G129" s="189" t="s">
        <v>274</v>
      </c>
      <c r="H129" s="190">
        <v>20.34</v>
      </c>
      <c r="I129" s="191"/>
      <c r="J129" s="192">
        <f>ROUND(I129*H129,2)</f>
        <v>0</v>
      </c>
      <c r="K129" s="193"/>
      <c r="L129" s="40"/>
      <c r="M129" s="194" t="s">
        <v>1</v>
      </c>
      <c r="N129" s="195" t="s">
        <v>42</v>
      </c>
      <c r="O129" s="72"/>
      <c r="P129" s="196">
        <f>O129*H129</f>
        <v>0</v>
      </c>
      <c r="Q129" s="196">
        <v>0</v>
      </c>
      <c r="R129" s="196">
        <f>Q129*H129</f>
        <v>0</v>
      </c>
      <c r="S129" s="196">
        <v>0</v>
      </c>
      <c r="T129" s="197">
        <f>S129*H129</f>
        <v>0</v>
      </c>
      <c r="U129" s="35"/>
      <c r="V129" s="35"/>
      <c r="W129" s="35"/>
      <c r="X129" s="35"/>
      <c r="Y129" s="35"/>
      <c r="Z129" s="35"/>
      <c r="AA129" s="35"/>
      <c r="AB129" s="35"/>
      <c r="AC129" s="35"/>
      <c r="AD129" s="35"/>
      <c r="AE129" s="35"/>
      <c r="AR129" s="198" t="s">
        <v>165</v>
      </c>
      <c r="AT129" s="198" t="s">
        <v>161</v>
      </c>
      <c r="AU129" s="198" t="s">
        <v>87</v>
      </c>
      <c r="AY129" s="18" t="s">
        <v>160</v>
      </c>
      <c r="BE129" s="199">
        <f>IF(N129="základní",J129,0)</f>
        <v>0</v>
      </c>
      <c r="BF129" s="199">
        <f>IF(N129="snížená",J129,0)</f>
        <v>0</v>
      </c>
      <c r="BG129" s="199">
        <f>IF(N129="zákl. přenesená",J129,0)</f>
        <v>0</v>
      </c>
      <c r="BH129" s="199">
        <f>IF(N129="sníž. přenesená",J129,0)</f>
        <v>0</v>
      </c>
      <c r="BI129" s="199">
        <f>IF(N129="nulová",J129,0)</f>
        <v>0</v>
      </c>
      <c r="BJ129" s="18" t="s">
        <v>85</v>
      </c>
      <c r="BK129" s="199">
        <f>ROUND(I129*H129,2)</f>
        <v>0</v>
      </c>
      <c r="BL129" s="18" t="s">
        <v>165</v>
      </c>
      <c r="BM129" s="198" t="s">
        <v>1539</v>
      </c>
    </row>
    <row r="130" spans="2:51" s="13" customFormat="1" ht="11.25">
      <c r="B130" s="202"/>
      <c r="C130" s="203"/>
      <c r="D130" s="204" t="s">
        <v>181</v>
      </c>
      <c r="E130" s="205" t="s">
        <v>1</v>
      </c>
      <c r="F130" s="206" t="s">
        <v>1540</v>
      </c>
      <c r="G130" s="203"/>
      <c r="H130" s="207">
        <v>20.34</v>
      </c>
      <c r="I130" s="208"/>
      <c r="J130" s="203"/>
      <c r="K130" s="203"/>
      <c r="L130" s="209"/>
      <c r="M130" s="210"/>
      <c r="N130" s="211"/>
      <c r="O130" s="211"/>
      <c r="P130" s="211"/>
      <c r="Q130" s="211"/>
      <c r="R130" s="211"/>
      <c r="S130" s="211"/>
      <c r="T130" s="212"/>
      <c r="AT130" s="213" t="s">
        <v>181</v>
      </c>
      <c r="AU130" s="213" t="s">
        <v>87</v>
      </c>
      <c r="AV130" s="13" t="s">
        <v>87</v>
      </c>
      <c r="AW130" s="13" t="s">
        <v>32</v>
      </c>
      <c r="AX130" s="13" t="s">
        <v>85</v>
      </c>
      <c r="AY130" s="213" t="s">
        <v>160</v>
      </c>
    </row>
    <row r="131" spans="1:65" s="2" customFormat="1" ht="33" customHeight="1">
      <c r="A131" s="35"/>
      <c r="B131" s="36"/>
      <c r="C131" s="186" t="s">
        <v>170</v>
      </c>
      <c r="D131" s="186" t="s">
        <v>161</v>
      </c>
      <c r="E131" s="187" t="s">
        <v>295</v>
      </c>
      <c r="F131" s="188" t="s">
        <v>296</v>
      </c>
      <c r="G131" s="189" t="s">
        <v>274</v>
      </c>
      <c r="H131" s="190">
        <v>3.75</v>
      </c>
      <c r="I131" s="191"/>
      <c r="J131" s="192">
        <f>ROUND(I131*H131,2)</f>
        <v>0</v>
      </c>
      <c r="K131" s="193"/>
      <c r="L131" s="40"/>
      <c r="M131" s="194" t="s">
        <v>1</v>
      </c>
      <c r="N131" s="195" t="s">
        <v>42</v>
      </c>
      <c r="O131" s="72"/>
      <c r="P131" s="196">
        <f>O131*H131</f>
        <v>0</v>
      </c>
      <c r="Q131" s="196">
        <v>0</v>
      </c>
      <c r="R131" s="196">
        <f>Q131*H131</f>
        <v>0</v>
      </c>
      <c r="S131" s="196">
        <v>0</v>
      </c>
      <c r="T131" s="197">
        <f>S131*H131</f>
        <v>0</v>
      </c>
      <c r="U131" s="35"/>
      <c r="V131" s="35"/>
      <c r="W131" s="35"/>
      <c r="X131" s="35"/>
      <c r="Y131" s="35"/>
      <c r="Z131" s="35"/>
      <c r="AA131" s="35"/>
      <c r="AB131" s="35"/>
      <c r="AC131" s="35"/>
      <c r="AD131" s="35"/>
      <c r="AE131" s="35"/>
      <c r="AR131" s="198" t="s">
        <v>165</v>
      </c>
      <c r="AT131" s="198" t="s">
        <v>161</v>
      </c>
      <c r="AU131" s="198" t="s">
        <v>87</v>
      </c>
      <c r="AY131" s="18" t="s">
        <v>160</v>
      </c>
      <c r="BE131" s="199">
        <f>IF(N131="základní",J131,0)</f>
        <v>0</v>
      </c>
      <c r="BF131" s="199">
        <f>IF(N131="snížená",J131,0)</f>
        <v>0</v>
      </c>
      <c r="BG131" s="199">
        <f>IF(N131="zákl. přenesená",J131,0)</f>
        <v>0</v>
      </c>
      <c r="BH131" s="199">
        <f>IF(N131="sníž. přenesená",J131,0)</f>
        <v>0</v>
      </c>
      <c r="BI131" s="199">
        <f>IF(N131="nulová",J131,0)</f>
        <v>0</v>
      </c>
      <c r="BJ131" s="18" t="s">
        <v>85</v>
      </c>
      <c r="BK131" s="199">
        <f>ROUND(I131*H131,2)</f>
        <v>0</v>
      </c>
      <c r="BL131" s="18" t="s">
        <v>165</v>
      </c>
      <c r="BM131" s="198" t="s">
        <v>1541</v>
      </c>
    </row>
    <row r="132" spans="2:51" s="13" customFormat="1" ht="11.25">
      <c r="B132" s="202"/>
      <c r="C132" s="203"/>
      <c r="D132" s="204" t="s">
        <v>181</v>
      </c>
      <c r="E132" s="205" t="s">
        <v>1</v>
      </c>
      <c r="F132" s="206" t="s">
        <v>1542</v>
      </c>
      <c r="G132" s="203"/>
      <c r="H132" s="207">
        <v>3.75</v>
      </c>
      <c r="I132" s="208"/>
      <c r="J132" s="203"/>
      <c r="K132" s="203"/>
      <c r="L132" s="209"/>
      <c r="M132" s="210"/>
      <c r="N132" s="211"/>
      <c r="O132" s="211"/>
      <c r="P132" s="211"/>
      <c r="Q132" s="211"/>
      <c r="R132" s="211"/>
      <c r="S132" s="211"/>
      <c r="T132" s="212"/>
      <c r="AT132" s="213" t="s">
        <v>181</v>
      </c>
      <c r="AU132" s="213" t="s">
        <v>87</v>
      </c>
      <c r="AV132" s="13" t="s">
        <v>87</v>
      </c>
      <c r="AW132" s="13" t="s">
        <v>32</v>
      </c>
      <c r="AX132" s="13" t="s">
        <v>77</v>
      </c>
      <c r="AY132" s="213" t="s">
        <v>160</v>
      </c>
    </row>
    <row r="133" spans="2:51" s="14" customFormat="1" ht="11.25">
      <c r="B133" s="223"/>
      <c r="C133" s="224"/>
      <c r="D133" s="204" t="s">
        <v>181</v>
      </c>
      <c r="E133" s="225" t="s">
        <v>1</v>
      </c>
      <c r="F133" s="226" t="s">
        <v>281</v>
      </c>
      <c r="G133" s="224"/>
      <c r="H133" s="227">
        <v>3.75</v>
      </c>
      <c r="I133" s="228"/>
      <c r="J133" s="224"/>
      <c r="K133" s="224"/>
      <c r="L133" s="229"/>
      <c r="M133" s="230"/>
      <c r="N133" s="231"/>
      <c r="O133" s="231"/>
      <c r="P133" s="231"/>
      <c r="Q133" s="231"/>
      <c r="R133" s="231"/>
      <c r="S133" s="231"/>
      <c r="T133" s="232"/>
      <c r="AT133" s="233" t="s">
        <v>181</v>
      </c>
      <c r="AU133" s="233" t="s">
        <v>87</v>
      </c>
      <c r="AV133" s="14" t="s">
        <v>165</v>
      </c>
      <c r="AW133" s="14" t="s">
        <v>32</v>
      </c>
      <c r="AX133" s="14" t="s">
        <v>85</v>
      </c>
      <c r="AY133" s="233" t="s">
        <v>160</v>
      </c>
    </row>
    <row r="134" spans="1:65" s="2" customFormat="1" ht="33" customHeight="1">
      <c r="A134" s="35"/>
      <c r="B134" s="36"/>
      <c r="C134" s="186" t="s">
        <v>165</v>
      </c>
      <c r="D134" s="186" t="s">
        <v>161</v>
      </c>
      <c r="E134" s="187" t="s">
        <v>300</v>
      </c>
      <c r="F134" s="188" t="s">
        <v>301</v>
      </c>
      <c r="G134" s="189" t="s">
        <v>274</v>
      </c>
      <c r="H134" s="190">
        <v>15</v>
      </c>
      <c r="I134" s="191"/>
      <c r="J134" s="192">
        <f>ROUND(I134*H134,2)</f>
        <v>0</v>
      </c>
      <c r="K134" s="193"/>
      <c r="L134" s="40"/>
      <c r="M134" s="194" t="s">
        <v>1</v>
      </c>
      <c r="N134" s="195" t="s">
        <v>42</v>
      </c>
      <c r="O134" s="72"/>
      <c r="P134" s="196">
        <f>O134*H134</f>
        <v>0</v>
      </c>
      <c r="Q134" s="196">
        <v>0</v>
      </c>
      <c r="R134" s="196">
        <f>Q134*H134</f>
        <v>0</v>
      </c>
      <c r="S134" s="196">
        <v>0</v>
      </c>
      <c r="T134" s="197">
        <f>S134*H134</f>
        <v>0</v>
      </c>
      <c r="U134" s="35"/>
      <c r="V134" s="35"/>
      <c r="W134" s="35"/>
      <c r="X134" s="35"/>
      <c r="Y134" s="35"/>
      <c r="Z134" s="35"/>
      <c r="AA134" s="35"/>
      <c r="AB134" s="35"/>
      <c r="AC134" s="35"/>
      <c r="AD134" s="35"/>
      <c r="AE134" s="35"/>
      <c r="AR134" s="198" t="s">
        <v>165</v>
      </c>
      <c r="AT134" s="198" t="s">
        <v>161</v>
      </c>
      <c r="AU134" s="198" t="s">
        <v>87</v>
      </c>
      <c r="AY134" s="18" t="s">
        <v>160</v>
      </c>
      <c r="BE134" s="199">
        <f>IF(N134="základní",J134,0)</f>
        <v>0</v>
      </c>
      <c r="BF134" s="199">
        <f>IF(N134="snížená",J134,0)</f>
        <v>0</v>
      </c>
      <c r="BG134" s="199">
        <f>IF(N134="zákl. přenesená",J134,0)</f>
        <v>0</v>
      </c>
      <c r="BH134" s="199">
        <f>IF(N134="sníž. přenesená",J134,0)</f>
        <v>0</v>
      </c>
      <c r="BI134" s="199">
        <f>IF(N134="nulová",J134,0)</f>
        <v>0</v>
      </c>
      <c r="BJ134" s="18" t="s">
        <v>85</v>
      </c>
      <c r="BK134" s="199">
        <f>ROUND(I134*H134,2)</f>
        <v>0</v>
      </c>
      <c r="BL134" s="18" t="s">
        <v>165</v>
      </c>
      <c r="BM134" s="198" t="s">
        <v>1543</v>
      </c>
    </row>
    <row r="135" spans="2:51" s="13" customFormat="1" ht="11.25">
      <c r="B135" s="202"/>
      <c r="C135" s="203"/>
      <c r="D135" s="204" t="s">
        <v>181</v>
      </c>
      <c r="E135" s="203"/>
      <c r="F135" s="206" t="s">
        <v>1544</v>
      </c>
      <c r="G135" s="203"/>
      <c r="H135" s="207">
        <v>15</v>
      </c>
      <c r="I135" s="208"/>
      <c r="J135" s="203"/>
      <c r="K135" s="203"/>
      <c r="L135" s="209"/>
      <c r="M135" s="210"/>
      <c r="N135" s="211"/>
      <c r="O135" s="211"/>
      <c r="P135" s="211"/>
      <c r="Q135" s="211"/>
      <c r="R135" s="211"/>
      <c r="S135" s="211"/>
      <c r="T135" s="212"/>
      <c r="AT135" s="213" t="s">
        <v>181</v>
      </c>
      <c r="AU135" s="213" t="s">
        <v>87</v>
      </c>
      <c r="AV135" s="13" t="s">
        <v>87</v>
      </c>
      <c r="AW135" s="13" t="s">
        <v>4</v>
      </c>
      <c r="AX135" s="13" t="s">
        <v>85</v>
      </c>
      <c r="AY135" s="213" t="s">
        <v>160</v>
      </c>
    </row>
    <row r="136" spans="1:65" s="2" customFormat="1" ht="16.5" customHeight="1">
      <c r="A136" s="35"/>
      <c r="B136" s="36"/>
      <c r="C136" s="186" t="s">
        <v>183</v>
      </c>
      <c r="D136" s="186" t="s">
        <v>161</v>
      </c>
      <c r="E136" s="187" t="s">
        <v>313</v>
      </c>
      <c r="F136" s="188" t="s">
        <v>314</v>
      </c>
      <c r="G136" s="189" t="s">
        <v>274</v>
      </c>
      <c r="H136" s="190">
        <v>3.75</v>
      </c>
      <c r="I136" s="191"/>
      <c r="J136" s="192">
        <f>ROUND(I136*H136,2)</f>
        <v>0</v>
      </c>
      <c r="K136" s="193"/>
      <c r="L136" s="40"/>
      <c r="M136" s="194" t="s">
        <v>1</v>
      </c>
      <c r="N136" s="195" t="s">
        <v>42</v>
      </c>
      <c r="O136" s="72"/>
      <c r="P136" s="196">
        <f>O136*H136</f>
        <v>0</v>
      </c>
      <c r="Q136" s="196">
        <v>0</v>
      </c>
      <c r="R136" s="196">
        <f>Q136*H136</f>
        <v>0</v>
      </c>
      <c r="S136" s="196">
        <v>0</v>
      </c>
      <c r="T136" s="197">
        <f>S136*H136</f>
        <v>0</v>
      </c>
      <c r="U136" s="35"/>
      <c r="V136" s="35"/>
      <c r="W136" s="35"/>
      <c r="X136" s="35"/>
      <c r="Y136" s="35"/>
      <c r="Z136" s="35"/>
      <c r="AA136" s="35"/>
      <c r="AB136" s="35"/>
      <c r="AC136" s="35"/>
      <c r="AD136" s="35"/>
      <c r="AE136" s="35"/>
      <c r="AR136" s="198" t="s">
        <v>165</v>
      </c>
      <c r="AT136" s="198" t="s">
        <v>161</v>
      </c>
      <c r="AU136" s="198" t="s">
        <v>87</v>
      </c>
      <c r="AY136" s="18" t="s">
        <v>160</v>
      </c>
      <c r="BE136" s="199">
        <f>IF(N136="základní",J136,0)</f>
        <v>0</v>
      </c>
      <c r="BF136" s="199">
        <f>IF(N136="snížená",J136,0)</f>
        <v>0</v>
      </c>
      <c r="BG136" s="199">
        <f>IF(N136="zákl. přenesená",J136,0)</f>
        <v>0</v>
      </c>
      <c r="BH136" s="199">
        <f>IF(N136="sníž. přenesená",J136,0)</f>
        <v>0</v>
      </c>
      <c r="BI136" s="199">
        <f>IF(N136="nulová",J136,0)</f>
        <v>0</v>
      </c>
      <c r="BJ136" s="18" t="s">
        <v>85</v>
      </c>
      <c r="BK136" s="199">
        <f>ROUND(I136*H136,2)</f>
        <v>0</v>
      </c>
      <c r="BL136" s="18" t="s">
        <v>165</v>
      </c>
      <c r="BM136" s="198" t="s">
        <v>1545</v>
      </c>
    </row>
    <row r="137" spans="1:65" s="2" customFormat="1" ht="21.75" customHeight="1">
      <c r="A137" s="35"/>
      <c r="B137" s="36"/>
      <c r="C137" s="186" t="s">
        <v>189</v>
      </c>
      <c r="D137" s="186" t="s">
        <v>161</v>
      </c>
      <c r="E137" s="187" t="s">
        <v>317</v>
      </c>
      <c r="F137" s="188" t="s">
        <v>261</v>
      </c>
      <c r="G137" s="189" t="s">
        <v>217</v>
      </c>
      <c r="H137" s="190">
        <v>6.563</v>
      </c>
      <c r="I137" s="191"/>
      <c r="J137" s="192">
        <f>ROUND(I137*H137,2)</f>
        <v>0</v>
      </c>
      <c r="K137" s="193"/>
      <c r="L137" s="40"/>
      <c r="M137" s="194" t="s">
        <v>1</v>
      </c>
      <c r="N137" s="195" t="s">
        <v>42</v>
      </c>
      <c r="O137" s="72"/>
      <c r="P137" s="196">
        <f>O137*H137</f>
        <v>0</v>
      </c>
      <c r="Q137" s="196">
        <v>0</v>
      </c>
      <c r="R137" s="196">
        <f>Q137*H137</f>
        <v>0</v>
      </c>
      <c r="S137" s="196">
        <v>0</v>
      </c>
      <c r="T137" s="197">
        <f>S137*H137</f>
        <v>0</v>
      </c>
      <c r="U137" s="35"/>
      <c r="V137" s="35"/>
      <c r="W137" s="35"/>
      <c r="X137" s="35"/>
      <c r="Y137" s="35"/>
      <c r="Z137" s="35"/>
      <c r="AA137" s="35"/>
      <c r="AB137" s="35"/>
      <c r="AC137" s="35"/>
      <c r="AD137" s="35"/>
      <c r="AE137" s="35"/>
      <c r="AR137" s="198" t="s">
        <v>165</v>
      </c>
      <c r="AT137" s="198" t="s">
        <v>161</v>
      </c>
      <c r="AU137" s="198" t="s">
        <v>87</v>
      </c>
      <c r="AY137" s="18" t="s">
        <v>160</v>
      </c>
      <c r="BE137" s="199">
        <f>IF(N137="základní",J137,0)</f>
        <v>0</v>
      </c>
      <c r="BF137" s="199">
        <f>IF(N137="snížená",J137,0)</f>
        <v>0</v>
      </c>
      <c r="BG137" s="199">
        <f>IF(N137="zákl. přenesená",J137,0)</f>
        <v>0</v>
      </c>
      <c r="BH137" s="199">
        <f>IF(N137="sníž. přenesená",J137,0)</f>
        <v>0</v>
      </c>
      <c r="BI137" s="199">
        <f>IF(N137="nulová",J137,0)</f>
        <v>0</v>
      </c>
      <c r="BJ137" s="18" t="s">
        <v>85</v>
      </c>
      <c r="BK137" s="199">
        <f>ROUND(I137*H137,2)</f>
        <v>0</v>
      </c>
      <c r="BL137" s="18" t="s">
        <v>165</v>
      </c>
      <c r="BM137" s="198" t="s">
        <v>1546</v>
      </c>
    </row>
    <row r="138" spans="2:51" s="13" customFormat="1" ht="11.25">
      <c r="B138" s="202"/>
      <c r="C138" s="203"/>
      <c r="D138" s="204" t="s">
        <v>181</v>
      </c>
      <c r="E138" s="203"/>
      <c r="F138" s="206" t="s">
        <v>1547</v>
      </c>
      <c r="G138" s="203"/>
      <c r="H138" s="207">
        <v>6.563</v>
      </c>
      <c r="I138" s="208"/>
      <c r="J138" s="203"/>
      <c r="K138" s="203"/>
      <c r="L138" s="209"/>
      <c r="M138" s="210"/>
      <c r="N138" s="211"/>
      <c r="O138" s="211"/>
      <c r="P138" s="211"/>
      <c r="Q138" s="211"/>
      <c r="R138" s="211"/>
      <c r="S138" s="211"/>
      <c r="T138" s="212"/>
      <c r="AT138" s="213" t="s">
        <v>181</v>
      </c>
      <c r="AU138" s="213" t="s">
        <v>87</v>
      </c>
      <c r="AV138" s="13" t="s">
        <v>87</v>
      </c>
      <c r="AW138" s="13" t="s">
        <v>4</v>
      </c>
      <c r="AX138" s="13" t="s">
        <v>85</v>
      </c>
      <c r="AY138" s="213" t="s">
        <v>160</v>
      </c>
    </row>
    <row r="139" spans="1:65" s="2" customFormat="1" ht="21.75" customHeight="1">
      <c r="A139" s="35"/>
      <c r="B139" s="36"/>
      <c r="C139" s="186" t="s">
        <v>194</v>
      </c>
      <c r="D139" s="186" t="s">
        <v>161</v>
      </c>
      <c r="E139" s="187" t="s">
        <v>1548</v>
      </c>
      <c r="F139" s="188" t="s">
        <v>1549</v>
      </c>
      <c r="G139" s="189" t="s">
        <v>274</v>
      </c>
      <c r="H139" s="190">
        <v>30.415</v>
      </c>
      <c r="I139" s="191"/>
      <c r="J139" s="192">
        <f>ROUND(I139*H139,2)</f>
        <v>0</v>
      </c>
      <c r="K139" s="193"/>
      <c r="L139" s="40"/>
      <c r="M139" s="194" t="s">
        <v>1</v>
      </c>
      <c r="N139" s="195" t="s">
        <v>42</v>
      </c>
      <c r="O139" s="72"/>
      <c r="P139" s="196">
        <f>O139*H139</f>
        <v>0</v>
      </c>
      <c r="Q139" s="196">
        <v>0</v>
      </c>
      <c r="R139" s="196">
        <f>Q139*H139</f>
        <v>0</v>
      </c>
      <c r="S139" s="196">
        <v>0</v>
      </c>
      <c r="T139" s="197">
        <f>S139*H139</f>
        <v>0</v>
      </c>
      <c r="U139" s="35"/>
      <c r="V139" s="35"/>
      <c r="W139" s="35"/>
      <c r="X139" s="35"/>
      <c r="Y139" s="35"/>
      <c r="Z139" s="35"/>
      <c r="AA139" s="35"/>
      <c r="AB139" s="35"/>
      <c r="AC139" s="35"/>
      <c r="AD139" s="35"/>
      <c r="AE139" s="35"/>
      <c r="AR139" s="198" t="s">
        <v>165</v>
      </c>
      <c r="AT139" s="198" t="s">
        <v>161</v>
      </c>
      <c r="AU139" s="198" t="s">
        <v>87</v>
      </c>
      <c r="AY139" s="18" t="s">
        <v>160</v>
      </c>
      <c r="BE139" s="199">
        <f>IF(N139="základní",J139,0)</f>
        <v>0</v>
      </c>
      <c r="BF139" s="199">
        <f>IF(N139="snížená",J139,0)</f>
        <v>0</v>
      </c>
      <c r="BG139" s="199">
        <f>IF(N139="zákl. přenesená",J139,0)</f>
        <v>0</v>
      </c>
      <c r="BH139" s="199">
        <f>IF(N139="sníž. přenesená",J139,0)</f>
        <v>0</v>
      </c>
      <c r="BI139" s="199">
        <f>IF(N139="nulová",J139,0)</f>
        <v>0</v>
      </c>
      <c r="BJ139" s="18" t="s">
        <v>85</v>
      </c>
      <c r="BK139" s="199">
        <f>ROUND(I139*H139,2)</f>
        <v>0</v>
      </c>
      <c r="BL139" s="18" t="s">
        <v>165</v>
      </c>
      <c r="BM139" s="198" t="s">
        <v>1550</v>
      </c>
    </row>
    <row r="140" spans="2:51" s="13" customFormat="1" ht="11.25">
      <c r="B140" s="202"/>
      <c r="C140" s="203"/>
      <c r="D140" s="204" t="s">
        <v>181</v>
      </c>
      <c r="E140" s="205" t="s">
        <v>1</v>
      </c>
      <c r="F140" s="206" t="s">
        <v>1551</v>
      </c>
      <c r="G140" s="203"/>
      <c r="H140" s="207">
        <v>30.415</v>
      </c>
      <c r="I140" s="208"/>
      <c r="J140" s="203"/>
      <c r="K140" s="203"/>
      <c r="L140" s="209"/>
      <c r="M140" s="210"/>
      <c r="N140" s="211"/>
      <c r="O140" s="211"/>
      <c r="P140" s="211"/>
      <c r="Q140" s="211"/>
      <c r="R140" s="211"/>
      <c r="S140" s="211"/>
      <c r="T140" s="212"/>
      <c r="AT140" s="213" t="s">
        <v>181</v>
      </c>
      <c r="AU140" s="213" t="s">
        <v>87</v>
      </c>
      <c r="AV140" s="13" t="s">
        <v>87</v>
      </c>
      <c r="AW140" s="13" t="s">
        <v>32</v>
      </c>
      <c r="AX140" s="13" t="s">
        <v>85</v>
      </c>
      <c r="AY140" s="213" t="s">
        <v>160</v>
      </c>
    </row>
    <row r="141" spans="1:65" s="2" customFormat="1" ht="16.5" customHeight="1">
      <c r="A141" s="35"/>
      <c r="B141" s="36"/>
      <c r="C141" s="186" t="s">
        <v>198</v>
      </c>
      <c r="D141" s="186" t="s">
        <v>161</v>
      </c>
      <c r="E141" s="187" t="s">
        <v>331</v>
      </c>
      <c r="F141" s="188" t="s">
        <v>332</v>
      </c>
      <c r="G141" s="189" t="s">
        <v>179</v>
      </c>
      <c r="H141" s="190">
        <v>61.78</v>
      </c>
      <c r="I141" s="191"/>
      <c r="J141" s="192">
        <f>ROUND(I141*H141,2)</f>
        <v>0</v>
      </c>
      <c r="K141" s="193"/>
      <c r="L141" s="40"/>
      <c r="M141" s="194" t="s">
        <v>1</v>
      </c>
      <c r="N141" s="195" t="s">
        <v>42</v>
      </c>
      <c r="O141" s="72"/>
      <c r="P141" s="196">
        <f>O141*H141</f>
        <v>0</v>
      </c>
      <c r="Q141" s="196">
        <v>0</v>
      </c>
      <c r="R141" s="196">
        <f>Q141*H141</f>
        <v>0</v>
      </c>
      <c r="S141" s="196">
        <v>0</v>
      </c>
      <c r="T141" s="197">
        <f>S141*H141</f>
        <v>0</v>
      </c>
      <c r="U141" s="35"/>
      <c r="V141" s="35"/>
      <c r="W141" s="35"/>
      <c r="X141" s="35"/>
      <c r="Y141" s="35"/>
      <c r="Z141" s="35"/>
      <c r="AA141" s="35"/>
      <c r="AB141" s="35"/>
      <c r="AC141" s="35"/>
      <c r="AD141" s="35"/>
      <c r="AE141" s="35"/>
      <c r="AR141" s="198" t="s">
        <v>165</v>
      </c>
      <c r="AT141" s="198" t="s">
        <v>161</v>
      </c>
      <c r="AU141" s="198" t="s">
        <v>87</v>
      </c>
      <c r="AY141" s="18" t="s">
        <v>160</v>
      </c>
      <c r="BE141" s="199">
        <f>IF(N141="základní",J141,0)</f>
        <v>0</v>
      </c>
      <c r="BF141" s="199">
        <f>IF(N141="snížená",J141,0)</f>
        <v>0</v>
      </c>
      <c r="BG141" s="199">
        <f>IF(N141="zákl. přenesená",J141,0)</f>
        <v>0</v>
      </c>
      <c r="BH141" s="199">
        <f>IF(N141="sníž. přenesená",J141,0)</f>
        <v>0</v>
      </c>
      <c r="BI141" s="199">
        <f>IF(N141="nulová",J141,0)</f>
        <v>0</v>
      </c>
      <c r="BJ141" s="18" t="s">
        <v>85</v>
      </c>
      <c r="BK141" s="199">
        <f>ROUND(I141*H141,2)</f>
        <v>0</v>
      </c>
      <c r="BL141" s="18" t="s">
        <v>165</v>
      </c>
      <c r="BM141" s="198" t="s">
        <v>1552</v>
      </c>
    </row>
    <row r="142" spans="2:51" s="13" customFormat="1" ht="11.25">
      <c r="B142" s="202"/>
      <c r="C142" s="203"/>
      <c r="D142" s="204" t="s">
        <v>181</v>
      </c>
      <c r="E142" s="205" t="s">
        <v>1</v>
      </c>
      <c r="F142" s="206" t="s">
        <v>1553</v>
      </c>
      <c r="G142" s="203"/>
      <c r="H142" s="207">
        <v>15.75</v>
      </c>
      <c r="I142" s="208"/>
      <c r="J142" s="203"/>
      <c r="K142" s="203"/>
      <c r="L142" s="209"/>
      <c r="M142" s="210"/>
      <c r="N142" s="211"/>
      <c r="O142" s="211"/>
      <c r="P142" s="211"/>
      <c r="Q142" s="211"/>
      <c r="R142" s="211"/>
      <c r="S142" s="211"/>
      <c r="T142" s="212"/>
      <c r="AT142" s="213" t="s">
        <v>181</v>
      </c>
      <c r="AU142" s="213" t="s">
        <v>87</v>
      </c>
      <c r="AV142" s="13" t="s">
        <v>87</v>
      </c>
      <c r="AW142" s="13" t="s">
        <v>32</v>
      </c>
      <c r="AX142" s="13" t="s">
        <v>77</v>
      </c>
      <c r="AY142" s="213" t="s">
        <v>160</v>
      </c>
    </row>
    <row r="143" spans="2:51" s="13" customFormat="1" ht="11.25">
      <c r="B143" s="202"/>
      <c r="C143" s="203"/>
      <c r="D143" s="204" t="s">
        <v>181</v>
      </c>
      <c r="E143" s="205" t="s">
        <v>1</v>
      </c>
      <c r="F143" s="206" t="s">
        <v>1554</v>
      </c>
      <c r="G143" s="203"/>
      <c r="H143" s="207">
        <v>46.03</v>
      </c>
      <c r="I143" s="208"/>
      <c r="J143" s="203"/>
      <c r="K143" s="203"/>
      <c r="L143" s="209"/>
      <c r="M143" s="210"/>
      <c r="N143" s="211"/>
      <c r="O143" s="211"/>
      <c r="P143" s="211"/>
      <c r="Q143" s="211"/>
      <c r="R143" s="211"/>
      <c r="S143" s="211"/>
      <c r="T143" s="212"/>
      <c r="AT143" s="213" t="s">
        <v>181</v>
      </c>
      <c r="AU143" s="213" t="s">
        <v>87</v>
      </c>
      <c r="AV143" s="13" t="s">
        <v>87</v>
      </c>
      <c r="AW143" s="13" t="s">
        <v>32</v>
      </c>
      <c r="AX143" s="13" t="s">
        <v>77</v>
      </c>
      <c r="AY143" s="213" t="s">
        <v>160</v>
      </c>
    </row>
    <row r="144" spans="2:51" s="14" customFormat="1" ht="11.25">
      <c r="B144" s="223"/>
      <c r="C144" s="224"/>
      <c r="D144" s="204" t="s">
        <v>181</v>
      </c>
      <c r="E144" s="225" t="s">
        <v>1</v>
      </c>
      <c r="F144" s="226" t="s">
        <v>281</v>
      </c>
      <c r="G144" s="224"/>
      <c r="H144" s="227">
        <v>61.78</v>
      </c>
      <c r="I144" s="228"/>
      <c r="J144" s="224"/>
      <c r="K144" s="224"/>
      <c r="L144" s="229"/>
      <c r="M144" s="230"/>
      <c r="N144" s="231"/>
      <c r="O144" s="231"/>
      <c r="P144" s="231"/>
      <c r="Q144" s="231"/>
      <c r="R144" s="231"/>
      <c r="S144" s="231"/>
      <c r="T144" s="232"/>
      <c r="AT144" s="233" t="s">
        <v>181</v>
      </c>
      <c r="AU144" s="233" t="s">
        <v>87</v>
      </c>
      <c r="AV144" s="14" t="s">
        <v>165</v>
      </c>
      <c r="AW144" s="14" t="s">
        <v>32</v>
      </c>
      <c r="AX144" s="14" t="s">
        <v>85</v>
      </c>
      <c r="AY144" s="233" t="s">
        <v>160</v>
      </c>
    </row>
    <row r="145" spans="2:63" s="12" customFormat="1" ht="22.9" customHeight="1">
      <c r="B145" s="172"/>
      <c r="C145" s="173"/>
      <c r="D145" s="174" t="s">
        <v>76</v>
      </c>
      <c r="E145" s="200" t="s">
        <v>87</v>
      </c>
      <c r="F145" s="200" t="s">
        <v>254</v>
      </c>
      <c r="G145" s="173"/>
      <c r="H145" s="173"/>
      <c r="I145" s="176"/>
      <c r="J145" s="201">
        <f>BK145</f>
        <v>0</v>
      </c>
      <c r="K145" s="173"/>
      <c r="L145" s="178"/>
      <c r="M145" s="179"/>
      <c r="N145" s="180"/>
      <c r="O145" s="180"/>
      <c r="P145" s="181">
        <f>SUM(P146:P161)</f>
        <v>0</v>
      </c>
      <c r="Q145" s="180"/>
      <c r="R145" s="181">
        <f>SUM(R146:R161)</f>
        <v>60.08526680000001</v>
      </c>
      <c r="S145" s="180"/>
      <c r="T145" s="182">
        <f>SUM(T146:T161)</f>
        <v>0</v>
      </c>
      <c r="AR145" s="183" t="s">
        <v>85</v>
      </c>
      <c r="AT145" s="184" t="s">
        <v>76</v>
      </c>
      <c r="AU145" s="184" t="s">
        <v>85</v>
      </c>
      <c r="AY145" s="183" t="s">
        <v>160</v>
      </c>
      <c r="BK145" s="185">
        <f>SUM(BK146:BK161)</f>
        <v>0</v>
      </c>
    </row>
    <row r="146" spans="1:65" s="2" customFormat="1" ht="21.75" customHeight="1">
      <c r="A146" s="35"/>
      <c r="B146" s="36"/>
      <c r="C146" s="186" t="s">
        <v>158</v>
      </c>
      <c r="D146" s="186" t="s">
        <v>161</v>
      </c>
      <c r="E146" s="187" t="s">
        <v>1555</v>
      </c>
      <c r="F146" s="188" t="s">
        <v>1556</v>
      </c>
      <c r="G146" s="189" t="s">
        <v>274</v>
      </c>
      <c r="H146" s="190">
        <v>9.206</v>
      </c>
      <c r="I146" s="191"/>
      <c r="J146" s="192">
        <f>ROUND(I146*H146,2)</f>
        <v>0</v>
      </c>
      <c r="K146" s="193"/>
      <c r="L146" s="40"/>
      <c r="M146" s="194" t="s">
        <v>1</v>
      </c>
      <c r="N146" s="195" t="s">
        <v>42</v>
      </c>
      <c r="O146" s="72"/>
      <c r="P146" s="196">
        <f>O146*H146</f>
        <v>0</v>
      </c>
      <c r="Q146" s="196">
        <v>2.16</v>
      </c>
      <c r="R146" s="196">
        <f>Q146*H146</f>
        <v>19.88496</v>
      </c>
      <c r="S146" s="196">
        <v>0</v>
      </c>
      <c r="T146" s="197">
        <f>S146*H146</f>
        <v>0</v>
      </c>
      <c r="U146" s="35"/>
      <c r="V146" s="35"/>
      <c r="W146" s="35"/>
      <c r="X146" s="35"/>
      <c r="Y146" s="35"/>
      <c r="Z146" s="35"/>
      <c r="AA146" s="35"/>
      <c r="AB146" s="35"/>
      <c r="AC146" s="35"/>
      <c r="AD146" s="35"/>
      <c r="AE146" s="35"/>
      <c r="AR146" s="198" t="s">
        <v>165</v>
      </c>
      <c r="AT146" s="198" t="s">
        <v>161</v>
      </c>
      <c r="AU146" s="198" t="s">
        <v>87</v>
      </c>
      <c r="AY146" s="18" t="s">
        <v>160</v>
      </c>
      <c r="BE146" s="199">
        <f>IF(N146="základní",J146,0)</f>
        <v>0</v>
      </c>
      <c r="BF146" s="199">
        <f>IF(N146="snížená",J146,0)</f>
        <v>0</v>
      </c>
      <c r="BG146" s="199">
        <f>IF(N146="zákl. přenesená",J146,0)</f>
        <v>0</v>
      </c>
      <c r="BH146" s="199">
        <f>IF(N146="sníž. přenesená",J146,0)</f>
        <v>0</v>
      </c>
      <c r="BI146" s="199">
        <f>IF(N146="nulová",J146,0)</f>
        <v>0</v>
      </c>
      <c r="BJ146" s="18" t="s">
        <v>85</v>
      </c>
      <c r="BK146" s="199">
        <f>ROUND(I146*H146,2)</f>
        <v>0</v>
      </c>
      <c r="BL146" s="18" t="s">
        <v>165</v>
      </c>
      <c r="BM146" s="198" t="s">
        <v>1557</v>
      </c>
    </row>
    <row r="147" spans="2:51" s="13" customFormat="1" ht="11.25">
      <c r="B147" s="202"/>
      <c r="C147" s="203"/>
      <c r="D147" s="204" t="s">
        <v>181</v>
      </c>
      <c r="E147" s="205" t="s">
        <v>1</v>
      </c>
      <c r="F147" s="206" t="s">
        <v>1558</v>
      </c>
      <c r="G147" s="203"/>
      <c r="H147" s="207">
        <v>9.206</v>
      </c>
      <c r="I147" s="208"/>
      <c r="J147" s="203"/>
      <c r="K147" s="203"/>
      <c r="L147" s="209"/>
      <c r="M147" s="210"/>
      <c r="N147" s="211"/>
      <c r="O147" s="211"/>
      <c r="P147" s="211"/>
      <c r="Q147" s="211"/>
      <c r="R147" s="211"/>
      <c r="S147" s="211"/>
      <c r="T147" s="212"/>
      <c r="AT147" s="213" t="s">
        <v>181</v>
      </c>
      <c r="AU147" s="213" t="s">
        <v>87</v>
      </c>
      <c r="AV147" s="13" t="s">
        <v>87</v>
      </c>
      <c r="AW147" s="13" t="s">
        <v>32</v>
      </c>
      <c r="AX147" s="13" t="s">
        <v>85</v>
      </c>
      <c r="AY147" s="213" t="s">
        <v>160</v>
      </c>
    </row>
    <row r="148" spans="1:65" s="2" customFormat="1" ht="21.75" customHeight="1">
      <c r="A148" s="35"/>
      <c r="B148" s="36"/>
      <c r="C148" s="186" t="s">
        <v>207</v>
      </c>
      <c r="D148" s="186" t="s">
        <v>161</v>
      </c>
      <c r="E148" s="187" t="s">
        <v>1559</v>
      </c>
      <c r="F148" s="188" t="s">
        <v>1560</v>
      </c>
      <c r="G148" s="189" t="s">
        <v>274</v>
      </c>
      <c r="H148" s="190">
        <v>3.15</v>
      </c>
      <c r="I148" s="191"/>
      <c r="J148" s="192">
        <f>ROUND(I148*H148,2)</f>
        <v>0</v>
      </c>
      <c r="K148" s="193"/>
      <c r="L148" s="40"/>
      <c r="M148" s="194" t="s">
        <v>1</v>
      </c>
      <c r="N148" s="195" t="s">
        <v>42</v>
      </c>
      <c r="O148" s="72"/>
      <c r="P148" s="196">
        <f>O148*H148</f>
        <v>0</v>
      </c>
      <c r="Q148" s="196">
        <v>2.16</v>
      </c>
      <c r="R148" s="196">
        <f>Q148*H148</f>
        <v>6.804</v>
      </c>
      <c r="S148" s="196">
        <v>0</v>
      </c>
      <c r="T148" s="197">
        <f>S148*H148</f>
        <v>0</v>
      </c>
      <c r="U148" s="35"/>
      <c r="V148" s="35"/>
      <c r="W148" s="35"/>
      <c r="X148" s="35"/>
      <c r="Y148" s="35"/>
      <c r="Z148" s="35"/>
      <c r="AA148" s="35"/>
      <c r="AB148" s="35"/>
      <c r="AC148" s="35"/>
      <c r="AD148" s="35"/>
      <c r="AE148" s="35"/>
      <c r="AR148" s="198" t="s">
        <v>165</v>
      </c>
      <c r="AT148" s="198" t="s">
        <v>161</v>
      </c>
      <c r="AU148" s="198" t="s">
        <v>87</v>
      </c>
      <c r="AY148" s="18" t="s">
        <v>160</v>
      </c>
      <c r="BE148" s="199">
        <f>IF(N148="základní",J148,0)</f>
        <v>0</v>
      </c>
      <c r="BF148" s="199">
        <f>IF(N148="snížená",J148,0)</f>
        <v>0</v>
      </c>
      <c r="BG148" s="199">
        <f>IF(N148="zákl. přenesená",J148,0)</f>
        <v>0</v>
      </c>
      <c r="BH148" s="199">
        <f>IF(N148="sníž. přenesená",J148,0)</f>
        <v>0</v>
      </c>
      <c r="BI148" s="199">
        <f>IF(N148="nulová",J148,0)</f>
        <v>0</v>
      </c>
      <c r="BJ148" s="18" t="s">
        <v>85</v>
      </c>
      <c r="BK148" s="199">
        <f>ROUND(I148*H148,2)</f>
        <v>0</v>
      </c>
      <c r="BL148" s="18" t="s">
        <v>165</v>
      </c>
      <c r="BM148" s="198" t="s">
        <v>1561</v>
      </c>
    </row>
    <row r="149" spans="2:51" s="13" customFormat="1" ht="11.25">
      <c r="B149" s="202"/>
      <c r="C149" s="203"/>
      <c r="D149" s="204" t="s">
        <v>181</v>
      </c>
      <c r="E149" s="205" t="s">
        <v>1</v>
      </c>
      <c r="F149" s="206" t="s">
        <v>1562</v>
      </c>
      <c r="G149" s="203"/>
      <c r="H149" s="207">
        <v>3.15</v>
      </c>
      <c r="I149" s="208"/>
      <c r="J149" s="203"/>
      <c r="K149" s="203"/>
      <c r="L149" s="209"/>
      <c r="M149" s="210"/>
      <c r="N149" s="211"/>
      <c r="O149" s="211"/>
      <c r="P149" s="211"/>
      <c r="Q149" s="211"/>
      <c r="R149" s="211"/>
      <c r="S149" s="211"/>
      <c r="T149" s="212"/>
      <c r="AT149" s="213" t="s">
        <v>181</v>
      </c>
      <c r="AU149" s="213" t="s">
        <v>87</v>
      </c>
      <c r="AV149" s="13" t="s">
        <v>87</v>
      </c>
      <c r="AW149" s="13" t="s">
        <v>32</v>
      </c>
      <c r="AX149" s="13" t="s">
        <v>85</v>
      </c>
      <c r="AY149" s="213" t="s">
        <v>160</v>
      </c>
    </row>
    <row r="150" spans="1:65" s="2" customFormat="1" ht="16.5" customHeight="1">
      <c r="A150" s="35"/>
      <c r="B150" s="36"/>
      <c r="C150" s="186" t="s">
        <v>214</v>
      </c>
      <c r="D150" s="186" t="s">
        <v>161</v>
      </c>
      <c r="E150" s="187" t="s">
        <v>1563</v>
      </c>
      <c r="F150" s="188" t="s">
        <v>1564</v>
      </c>
      <c r="G150" s="189" t="s">
        <v>274</v>
      </c>
      <c r="H150" s="190">
        <v>2.302</v>
      </c>
      <c r="I150" s="191"/>
      <c r="J150" s="192">
        <f>ROUND(I150*H150,2)</f>
        <v>0</v>
      </c>
      <c r="K150" s="193"/>
      <c r="L150" s="40"/>
      <c r="M150" s="194" t="s">
        <v>1</v>
      </c>
      <c r="N150" s="195" t="s">
        <v>42</v>
      </c>
      <c r="O150" s="72"/>
      <c r="P150" s="196">
        <f>O150*H150</f>
        <v>0</v>
      </c>
      <c r="Q150" s="196">
        <v>2.45329</v>
      </c>
      <c r="R150" s="196">
        <f>Q150*H150</f>
        <v>5.64747358</v>
      </c>
      <c r="S150" s="196">
        <v>0</v>
      </c>
      <c r="T150" s="197">
        <f>S150*H150</f>
        <v>0</v>
      </c>
      <c r="U150" s="35"/>
      <c r="V150" s="35"/>
      <c r="W150" s="35"/>
      <c r="X150" s="35"/>
      <c r="Y150" s="35"/>
      <c r="Z150" s="35"/>
      <c r="AA150" s="35"/>
      <c r="AB150" s="35"/>
      <c r="AC150" s="35"/>
      <c r="AD150" s="35"/>
      <c r="AE150" s="35"/>
      <c r="AR150" s="198" t="s">
        <v>165</v>
      </c>
      <c r="AT150" s="198" t="s">
        <v>161</v>
      </c>
      <c r="AU150" s="198" t="s">
        <v>87</v>
      </c>
      <c r="AY150" s="18" t="s">
        <v>160</v>
      </c>
      <c r="BE150" s="199">
        <f>IF(N150="základní",J150,0)</f>
        <v>0</v>
      </c>
      <c r="BF150" s="199">
        <f>IF(N150="snížená",J150,0)</f>
        <v>0</v>
      </c>
      <c r="BG150" s="199">
        <f>IF(N150="zákl. přenesená",J150,0)</f>
        <v>0</v>
      </c>
      <c r="BH150" s="199">
        <f>IF(N150="sníž. přenesená",J150,0)</f>
        <v>0</v>
      </c>
      <c r="BI150" s="199">
        <f>IF(N150="nulová",J150,0)</f>
        <v>0</v>
      </c>
      <c r="BJ150" s="18" t="s">
        <v>85</v>
      </c>
      <c r="BK150" s="199">
        <f>ROUND(I150*H150,2)</f>
        <v>0</v>
      </c>
      <c r="BL150" s="18" t="s">
        <v>165</v>
      </c>
      <c r="BM150" s="198" t="s">
        <v>1565</v>
      </c>
    </row>
    <row r="151" spans="2:51" s="13" customFormat="1" ht="11.25">
      <c r="B151" s="202"/>
      <c r="C151" s="203"/>
      <c r="D151" s="204" t="s">
        <v>181</v>
      </c>
      <c r="E151" s="205" t="s">
        <v>1</v>
      </c>
      <c r="F151" s="206" t="s">
        <v>1566</v>
      </c>
      <c r="G151" s="203"/>
      <c r="H151" s="207">
        <v>2.302</v>
      </c>
      <c r="I151" s="208"/>
      <c r="J151" s="203"/>
      <c r="K151" s="203"/>
      <c r="L151" s="209"/>
      <c r="M151" s="210"/>
      <c r="N151" s="211"/>
      <c r="O151" s="211"/>
      <c r="P151" s="211"/>
      <c r="Q151" s="211"/>
      <c r="R151" s="211"/>
      <c r="S151" s="211"/>
      <c r="T151" s="212"/>
      <c r="AT151" s="213" t="s">
        <v>181</v>
      </c>
      <c r="AU151" s="213" t="s">
        <v>87</v>
      </c>
      <c r="AV151" s="13" t="s">
        <v>87</v>
      </c>
      <c r="AW151" s="13" t="s">
        <v>32</v>
      </c>
      <c r="AX151" s="13" t="s">
        <v>85</v>
      </c>
      <c r="AY151" s="213" t="s">
        <v>160</v>
      </c>
    </row>
    <row r="152" spans="1:65" s="2" customFormat="1" ht="21.75" customHeight="1">
      <c r="A152" s="35"/>
      <c r="B152" s="36"/>
      <c r="C152" s="186" t="s">
        <v>219</v>
      </c>
      <c r="D152" s="186" t="s">
        <v>161</v>
      </c>
      <c r="E152" s="187" t="s">
        <v>1567</v>
      </c>
      <c r="F152" s="188" t="s">
        <v>1568</v>
      </c>
      <c r="G152" s="189" t="s">
        <v>274</v>
      </c>
      <c r="H152" s="190">
        <v>1.596</v>
      </c>
      <c r="I152" s="191"/>
      <c r="J152" s="192">
        <f>ROUND(I152*H152,2)</f>
        <v>0</v>
      </c>
      <c r="K152" s="193"/>
      <c r="L152" s="40"/>
      <c r="M152" s="194" t="s">
        <v>1</v>
      </c>
      <c r="N152" s="195" t="s">
        <v>42</v>
      </c>
      <c r="O152" s="72"/>
      <c r="P152" s="196">
        <f>O152*H152</f>
        <v>0</v>
      </c>
      <c r="Q152" s="196">
        <v>2.45329</v>
      </c>
      <c r="R152" s="196">
        <f>Q152*H152</f>
        <v>3.91545084</v>
      </c>
      <c r="S152" s="196">
        <v>0</v>
      </c>
      <c r="T152" s="197">
        <f>S152*H152</f>
        <v>0</v>
      </c>
      <c r="U152" s="35"/>
      <c r="V152" s="35"/>
      <c r="W152" s="35"/>
      <c r="X152" s="35"/>
      <c r="Y152" s="35"/>
      <c r="Z152" s="35"/>
      <c r="AA152" s="35"/>
      <c r="AB152" s="35"/>
      <c r="AC152" s="35"/>
      <c r="AD152" s="35"/>
      <c r="AE152" s="35"/>
      <c r="AR152" s="198" t="s">
        <v>165</v>
      </c>
      <c r="AT152" s="198" t="s">
        <v>161</v>
      </c>
      <c r="AU152" s="198" t="s">
        <v>87</v>
      </c>
      <c r="AY152" s="18" t="s">
        <v>160</v>
      </c>
      <c r="BE152" s="199">
        <f>IF(N152="základní",J152,0)</f>
        <v>0</v>
      </c>
      <c r="BF152" s="199">
        <f>IF(N152="snížená",J152,0)</f>
        <v>0</v>
      </c>
      <c r="BG152" s="199">
        <f>IF(N152="zákl. přenesená",J152,0)</f>
        <v>0</v>
      </c>
      <c r="BH152" s="199">
        <f>IF(N152="sníž. přenesená",J152,0)</f>
        <v>0</v>
      </c>
      <c r="BI152" s="199">
        <f>IF(N152="nulová",J152,0)</f>
        <v>0</v>
      </c>
      <c r="BJ152" s="18" t="s">
        <v>85</v>
      </c>
      <c r="BK152" s="199">
        <f>ROUND(I152*H152,2)</f>
        <v>0</v>
      </c>
      <c r="BL152" s="18" t="s">
        <v>165</v>
      </c>
      <c r="BM152" s="198" t="s">
        <v>1569</v>
      </c>
    </row>
    <row r="153" spans="2:51" s="13" customFormat="1" ht="11.25">
      <c r="B153" s="202"/>
      <c r="C153" s="203"/>
      <c r="D153" s="204" t="s">
        <v>181</v>
      </c>
      <c r="E153" s="205" t="s">
        <v>1</v>
      </c>
      <c r="F153" s="206" t="s">
        <v>1570</v>
      </c>
      <c r="G153" s="203"/>
      <c r="H153" s="207">
        <v>1.596</v>
      </c>
      <c r="I153" s="208"/>
      <c r="J153" s="203"/>
      <c r="K153" s="203"/>
      <c r="L153" s="209"/>
      <c r="M153" s="210"/>
      <c r="N153" s="211"/>
      <c r="O153" s="211"/>
      <c r="P153" s="211"/>
      <c r="Q153" s="211"/>
      <c r="R153" s="211"/>
      <c r="S153" s="211"/>
      <c r="T153" s="212"/>
      <c r="AT153" s="213" t="s">
        <v>181</v>
      </c>
      <c r="AU153" s="213" t="s">
        <v>87</v>
      </c>
      <c r="AV153" s="13" t="s">
        <v>87</v>
      </c>
      <c r="AW153" s="13" t="s">
        <v>32</v>
      </c>
      <c r="AX153" s="13" t="s">
        <v>85</v>
      </c>
      <c r="AY153" s="213" t="s">
        <v>160</v>
      </c>
    </row>
    <row r="154" spans="1:65" s="2" customFormat="1" ht="16.5" customHeight="1">
      <c r="A154" s="35"/>
      <c r="B154" s="36"/>
      <c r="C154" s="186" t="s">
        <v>224</v>
      </c>
      <c r="D154" s="186" t="s">
        <v>161</v>
      </c>
      <c r="E154" s="187" t="s">
        <v>1571</v>
      </c>
      <c r="F154" s="188" t="s">
        <v>1572</v>
      </c>
      <c r="G154" s="189" t="s">
        <v>179</v>
      </c>
      <c r="H154" s="190">
        <v>2.59</v>
      </c>
      <c r="I154" s="191"/>
      <c r="J154" s="192">
        <f>ROUND(I154*H154,2)</f>
        <v>0</v>
      </c>
      <c r="K154" s="193"/>
      <c r="L154" s="40"/>
      <c r="M154" s="194" t="s">
        <v>1</v>
      </c>
      <c r="N154" s="195" t="s">
        <v>42</v>
      </c>
      <c r="O154" s="72"/>
      <c r="P154" s="196">
        <f>O154*H154</f>
        <v>0</v>
      </c>
      <c r="Q154" s="196">
        <v>0.00247</v>
      </c>
      <c r="R154" s="196">
        <f>Q154*H154</f>
        <v>0.0063973</v>
      </c>
      <c r="S154" s="196">
        <v>0</v>
      </c>
      <c r="T154" s="197">
        <f>S154*H154</f>
        <v>0</v>
      </c>
      <c r="U154" s="35"/>
      <c r="V154" s="35"/>
      <c r="W154" s="35"/>
      <c r="X154" s="35"/>
      <c r="Y154" s="35"/>
      <c r="Z154" s="35"/>
      <c r="AA154" s="35"/>
      <c r="AB154" s="35"/>
      <c r="AC154" s="35"/>
      <c r="AD154" s="35"/>
      <c r="AE154" s="35"/>
      <c r="AR154" s="198" t="s">
        <v>165</v>
      </c>
      <c r="AT154" s="198" t="s">
        <v>161</v>
      </c>
      <c r="AU154" s="198" t="s">
        <v>87</v>
      </c>
      <c r="AY154" s="18" t="s">
        <v>160</v>
      </c>
      <c r="BE154" s="199">
        <f>IF(N154="základní",J154,0)</f>
        <v>0</v>
      </c>
      <c r="BF154" s="199">
        <f>IF(N154="snížená",J154,0)</f>
        <v>0</v>
      </c>
      <c r="BG154" s="199">
        <f>IF(N154="zákl. přenesená",J154,0)</f>
        <v>0</v>
      </c>
      <c r="BH154" s="199">
        <f>IF(N154="sníž. přenesená",J154,0)</f>
        <v>0</v>
      </c>
      <c r="BI154" s="199">
        <f>IF(N154="nulová",J154,0)</f>
        <v>0</v>
      </c>
      <c r="BJ154" s="18" t="s">
        <v>85</v>
      </c>
      <c r="BK154" s="199">
        <f>ROUND(I154*H154,2)</f>
        <v>0</v>
      </c>
      <c r="BL154" s="18" t="s">
        <v>165</v>
      </c>
      <c r="BM154" s="198" t="s">
        <v>1573</v>
      </c>
    </row>
    <row r="155" spans="1:65" s="2" customFormat="1" ht="16.5" customHeight="1">
      <c r="A155" s="35"/>
      <c r="B155" s="36"/>
      <c r="C155" s="186" t="s">
        <v>229</v>
      </c>
      <c r="D155" s="186" t="s">
        <v>161</v>
      </c>
      <c r="E155" s="187" t="s">
        <v>1574</v>
      </c>
      <c r="F155" s="188" t="s">
        <v>1575</v>
      </c>
      <c r="G155" s="189" t="s">
        <v>179</v>
      </c>
      <c r="H155" s="190">
        <v>2.59</v>
      </c>
      <c r="I155" s="191"/>
      <c r="J155" s="192">
        <f>ROUND(I155*H155,2)</f>
        <v>0</v>
      </c>
      <c r="K155" s="193"/>
      <c r="L155" s="40"/>
      <c r="M155" s="194" t="s">
        <v>1</v>
      </c>
      <c r="N155" s="195" t="s">
        <v>42</v>
      </c>
      <c r="O155" s="72"/>
      <c r="P155" s="196">
        <f>O155*H155</f>
        <v>0</v>
      </c>
      <c r="Q155" s="196">
        <v>0</v>
      </c>
      <c r="R155" s="196">
        <f>Q155*H155</f>
        <v>0</v>
      </c>
      <c r="S155" s="196">
        <v>0</v>
      </c>
      <c r="T155" s="197">
        <f>S155*H155</f>
        <v>0</v>
      </c>
      <c r="U155" s="35"/>
      <c r="V155" s="35"/>
      <c r="W155" s="35"/>
      <c r="X155" s="35"/>
      <c r="Y155" s="35"/>
      <c r="Z155" s="35"/>
      <c r="AA155" s="35"/>
      <c r="AB155" s="35"/>
      <c r="AC155" s="35"/>
      <c r="AD155" s="35"/>
      <c r="AE155" s="35"/>
      <c r="AR155" s="198" t="s">
        <v>165</v>
      </c>
      <c r="AT155" s="198" t="s">
        <v>161</v>
      </c>
      <c r="AU155" s="198" t="s">
        <v>87</v>
      </c>
      <c r="AY155" s="18" t="s">
        <v>160</v>
      </c>
      <c r="BE155" s="199">
        <f>IF(N155="základní",J155,0)</f>
        <v>0</v>
      </c>
      <c r="BF155" s="199">
        <f>IF(N155="snížená",J155,0)</f>
        <v>0</v>
      </c>
      <c r="BG155" s="199">
        <f>IF(N155="zákl. přenesená",J155,0)</f>
        <v>0</v>
      </c>
      <c r="BH155" s="199">
        <f>IF(N155="sníž. přenesená",J155,0)</f>
        <v>0</v>
      </c>
      <c r="BI155" s="199">
        <f>IF(N155="nulová",J155,0)</f>
        <v>0</v>
      </c>
      <c r="BJ155" s="18" t="s">
        <v>85</v>
      </c>
      <c r="BK155" s="199">
        <f>ROUND(I155*H155,2)</f>
        <v>0</v>
      </c>
      <c r="BL155" s="18" t="s">
        <v>165</v>
      </c>
      <c r="BM155" s="198" t="s">
        <v>1576</v>
      </c>
    </row>
    <row r="156" spans="2:51" s="13" customFormat="1" ht="11.25">
      <c r="B156" s="202"/>
      <c r="C156" s="203"/>
      <c r="D156" s="204" t="s">
        <v>181</v>
      </c>
      <c r="E156" s="205" t="s">
        <v>1</v>
      </c>
      <c r="F156" s="206" t="s">
        <v>1577</v>
      </c>
      <c r="G156" s="203"/>
      <c r="H156" s="207">
        <v>2.59</v>
      </c>
      <c r="I156" s="208"/>
      <c r="J156" s="203"/>
      <c r="K156" s="203"/>
      <c r="L156" s="209"/>
      <c r="M156" s="210"/>
      <c r="N156" s="211"/>
      <c r="O156" s="211"/>
      <c r="P156" s="211"/>
      <c r="Q156" s="211"/>
      <c r="R156" s="211"/>
      <c r="S156" s="211"/>
      <c r="T156" s="212"/>
      <c r="AT156" s="213" t="s">
        <v>181</v>
      </c>
      <c r="AU156" s="213" t="s">
        <v>87</v>
      </c>
      <c r="AV156" s="13" t="s">
        <v>87</v>
      </c>
      <c r="AW156" s="13" t="s">
        <v>32</v>
      </c>
      <c r="AX156" s="13" t="s">
        <v>85</v>
      </c>
      <c r="AY156" s="213" t="s">
        <v>160</v>
      </c>
    </row>
    <row r="157" spans="1:65" s="2" customFormat="1" ht="21.75" customHeight="1">
      <c r="A157" s="35"/>
      <c r="B157" s="36"/>
      <c r="C157" s="186" t="s">
        <v>8</v>
      </c>
      <c r="D157" s="186" t="s">
        <v>161</v>
      </c>
      <c r="E157" s="187" t="s">
        <v>1578</v>
      </c>
      <c r="F157" s="188" t="s">
        <v>1579</v>
      </c>
      <c r="G157" s="189" t="s">
        <v>179</v>
      </c>
      <c r="H157" s="190">
        <v>33</v>
      </c>
      <c r="I157" s="191"/>
      <c r="J157" s="192">
        <f>ROUND(I157*H157,2)</f>
        <v>0</v>
      </c>
      <c r="K157" s="193"/>
      <c r="L157" s="40"/>
      <c r="M157" s="194" t="s">
        <v>1</v>
      </c>
      <c r="N157" s="195" t="s">
        <v>42</v>
      </c>
      <c r="O157" s="72"/>
      <c r="P157" s="196">
        <f>O157*H157</f>
        <v>0</v>
      </c>
      <c r="Q157" s="196">
        <v>0.71546</v>
      </c>
      <c r="R157" s="196">
        <f>Q157*H157</f>
        <v>23.61018</v>
      </c>
      <c r="S157" s="196">
        <v>0</v>
      </c>
      <c r="T157" s="197">
        <f>S157*H157</f>
        <v>0</v>
      </c>
      <c r="U157" s="35"/>
      <c r="V157" s="35"/>
      <c r="W157" s="35"/>
      <c r="X157" s="35"/>
      <c r="Y157" s="35"/>
      <c r="Z157" s="35"/>
      <c r="AA157" s="35"/>
      <c r="AB157" s="35"/>
      <c r="AC157" s="35"/>
      <c r="AD157" s="35"/>
      <c r="AE157" s="35"/>
      <c r="AR157" s="198" t="s">
        <v>165</v>
      </c>
      <c r="AT157" s="198" t="s">
        <v>161</v>
      </c>
      <c r="AU157" s="198" t="s">
        <v>87</v>
      </c>
      <c r="AY157" s="18" t="s">
        <v>160</v>
      </c>
      <c r="BE157" s="199">
        <f>IF(N157="základní",J157,0)</f>
        <v>0</v>
      </c>
      <c r="BF157" s="199">
        <f>IF(N157="snížená",J157,0)</f>
        <v>0</v>
      </c>
      <c r="BG157" s="199">
        <f>IF(N157="zákl. přenesená",J157,0)</f>
        <v>0</v>
      </c>
      <c r="BH157" s="199">
        <f>IF(N157="sníž. přenesená",J157,0)</f>
        <v>0</v>
      </c>
      <c r="BI157" s="199">
        <f>IF(N157="nulová",J157,0)</f>
        <v>0</v>
      </c>
      <c r="BJ157" s="18" t="s">
        <v>85</v>
      </c>
      <c r="BK157" s="199">
        <f>ROUND(I157*H157,2)</f>
        <v>0</v>
      </c>
      <c r="BL157" s="18" t="s">
        <v>165</v>
      </c>
      <c r="BM157" s="198" t="s">
        <v>1580</v>
      </c>
    </row>
    <row r="158" spans="2:51" s="13" customFormat="1" ht="11.25">
      <c r="B158" s="202"/>
      <c r="C158" s="203"/>
      <c r="D158" s="204" t="s">
        <v>181</v>
      </c>
      <c r="E158" s="205" t="s">
        <v>1</v>
      </c>
      <c r="F158" s="206" t="s">
        <v>1581</v>
      </c>
      <c r="G158" s="203"/>
      <c r="H158" s="207">
        <v>33</v>
      </c>
      <c r="I158" s="208"/>
      <c r="J158" s="203"/>
      <c r="K158" s="203"/>
      <c r="L158" s="209"/>
      <c r="M158" s="210"/>
      <c r="N158" s="211"/>
      <c r="O158" s="211"/>
      <c r="P158" s="211"/>
      <c r="Q158" s="211"/>
      <c r="R158" s="211"/>
      <c r="S158" s="211"/>
      <c r="T158" s="212"/>
      <c r="AT158" s="213" t="s">
        <v>181</v>
      </c>
      <c r="AU158" s="213" t="s">
        <v>87</v>
      </c>
      <c r="AV158" s="13" t="s">
        <v>87</v>
      </c>
      <c r="AW158" s="13" t="s">
        <v>32</v>
      </c>
      <c r="AX158" s="13" t="s">
        <v>85</v>
      </c>
      <c r="AY158" s="213" t="s">
        <v>160</v>
      </c>
    </row>
    <row r="159" spans="1:65" s="2" customFormat="1" ht="21.75" customHeight="1">
      <c r="A159" s="35"/>
      <c r="B159" s="36"/>
      <c r="C159" s="186" t="s">
        <v>237</v>
      </c>
      <c r="D159" s="186" t="s">
        <v>161</v>
      </c>
      <c r="E159" s="187" t="s">
        <v>1582</v>
      </c>
      <c r="F159" s="188" t="s">
        <v>1583</v>
      </c>
      <c r="G159" s="189" t="s">
        <v>217</v>
      </c>
      <c r="H159" s="190">
        <v>0.204</v>
      </c>
      <c r="I159" s="191"/>
      <c r="J159" s="192">
        <f>ROUND(I159*H159,2)</f>
        <v>0</v>
      </c>
      <c r="K159" s="193"/>
      <c r="L159" s="40"/>
      <c r="M159" s="194" t="s">
        <v>1</v>
      </c>
      <c r="N159" s="195" t="s">
        <v>42</v>
      </c>
      <c r="O159" s="72"/>
      <c r="P159" s="196">
        <f>O159*H159</f>
        <v>0</v>
      </c>
      <c r="Q159" s="196">
        <v>1.06277</v>
      </c>
      <c r="R159" s="196">
        <f>Q159*H159</f>
        <v>0.21680507999999998</v>
      </c>
      <c r="S159" s="196">
        <v>0</v>
      </c>
      <c r="T159" s="197">
        <f>S159*H159</f>
        <v>0</v>
      </c>
      <c r="U159" s="35"/>
      <c r="V159" s="35"/>
      <c r="W159" s="35"/>
      <c r="X159" s="35"/>
      <c r="Y159" s="35"/>
      <c r="Z159" s="35"/>
      <c r="AA159" s="35"/>
      <c r="AB159" s="35"/>
      <c r="AC159" s="35"/>
      <c r="AD159" s="35"/>
      <c r="AE159" s="35"/>
      <c r="AR159" s="198" t="s">
        <v>165</v>
      </c>
      <c r="AT159" s="198" t="s">
        <v>161</v>
      </c>
      <c r="AU159" s="198" t="s">
        <v>87</v>
      </c>
      <c r="AY159" s="18" t="s">
        <v>160</v>
      </c>
      <c r="BE159" s="199">
        <f>IF(N159="základní",J159,0)</f>
        <v>0</v>
      </c>
      <c r="BF159" s="199">
        <f>IF(N159="snížená",J159,0)</f>
        <v>0</v>
      </c>
      <c r="BG159" s="199">
        <f>IF(N159="zákl. přenesená",J159,0)</f>
        <v>0</v>
      </c>
      <c r="BH159" s="199">
        <f>IF(N159="sníž. přenesená",J159,0)</f>
        <v>0</v>
      </c>
      <c r="BI159" s="199">
        <f>IF(N159="nulová",J159,0)</f>
        <v>0</v>
      </c>
      <c r="BJ159" s="18" t="s">
        <v>85</v>
      </c>
      <c r="BK159" s="199">
        <f>ROUND(I159*H159,2)</f>
        <v>0</v>
      </c>
      <c r="BL159" s="18" t="s">
        <v>165</v>
      </c>
      <c r="BM159" s="198" t="s">
        <v>1584</v>
      </c>
    </row>
    <row r="160" spans="2:51" s="13" customFormat="1" ht="11.25">
      <c r="B160" s="202"/>
      <c r="C160" s="203"/>
      <c r="D160" s="204" t="s">
        <v>181</v>
      </c>
      <c r="E160" s="205" t="s">
        <v>1</v>
      </c>
      <c r="F160" s="206" t="s">
        <v>1585</v>
      </c>
      <c r="G160" s="203"/>
      <c r="H160" s="207">
        <v>0.194</v>
      </c>
      <c r="I160" s="208"/>
      <c r="J160" s="203"/>
      <c r="K160" s="203"/>
      <c r="L160" s="209"/>
      <c r="M160" s="210"/>
      <c r="N160" s="211"/>
      <c r="O160" s="211"/>
      <c r="P160" s="211"/>
      <c r="Q160" s="211"/>
      <c r="R160" s="211"/>
      <c r="S160" s="211"/>
      <c r="T160" s="212"/>
      <c r="AT160" s="213" t="s">
        <v>181</v>
      </c>
      <c r="AU160" s="213" t="s">
        <v>87</v>
      </c>
      <c r="AV160" s="13" t="s">
        <v>87</v>
      </c>
      <c r="AW160" s="13" t="s">
        <v>32</v>
      </c>
      <c r="AX160" s="13" t="s">
        <v>85</v>
      </c>
      <c r="AY160" s="213" t="s">
        <v>160</v>
      </c>
    </row>
    <row r="161" spans="2:51" s="13" customFormat="1" ht="11.25">
      <c r="B161" s="202"/>
      <c r="C161" s="203"/>
      <c r="D161" s="204" t="s">
        <v>181</v>
      </c>
      <c r="E161" s="203"/>
      <c r="F161" s="206" t="s">
        <v>1586</v>
      </c>
      <c r="G161" s="203"/>
      <c r="H161" s="207">
        <v>0.204</v>
      </c>
      <c r="I161" s="208"/>
      <c r="J161" s="203"/>
      <c r="K161" s="203"/>
      <c r="L161" s="209"/>
      <c r="M161" s="210"/>
      <c r="N161" s="211"/>
      <c r="O161" s="211"/>
      <c r="P161" s="211"/>
      <c r="Q161" s="211"/>
      <c r="R161" s="211"/>
      <c r="S161" s="211"/>
      <c r="T161" s="212"/>
      <c r="AT161" s="213" t="s">
        <v>181</v>
      </c>
      <c r="AU161" s="213" t="s">
        <v>87</v>
      </c>
      <c r="AV161" s="13" t="s">
        <v>87</v>
      </c>
      <c r="AW161" s="13" t="s">
        <v>4</v>
      </c>
      <c r="AX161" s="13" t="s">
        <v>85</v>
      </c>
      <c r="AY161" s="213" t="s">
        <v>160</v>
      </c>
    </row>
    <row r="162" spans="2:63" s="12" customFormat="1" ht="22.9" customHeight="1">
      <c r="B162" s="172"/>
      <c r="C162" s="173"/>
      <c r="D162" s="174" t="s">
        <v>76</v>
      </c>
      <c r="E162" s="200" t="s">
        <v>170</v>
      </c>
      <c r="F162" s="200" t="s">
        <v>672</v>
      </c>
      <c r="G162" s="173"/>
      <c r="H162" s="173"/>
      <c r="I162" s="176"/>
      <c r="J162" s="201">
        <f>BK162</f>
        <v>0</v>
      </c>
      <c r="K162" s="173"/>
      <c r="L162" s="178"/>
      <c r="M162" s="179"/>
      <c r="N162" s="180"/>
      <c r="O162" s="180"/>
      <c r="P162" s="181">
        <f>SUM(P163:P178)</f>
        <v>0</v>
      </c>
      <c r="Q162" s="180"/>
      <c r="R162" s="181">
        <f>SUM(R163:R178)</f>
        <v>39.3581949</v>
      </c>
      <c r="S162" s="180"/>
      <c r="T162" s="182">
        <f>SUM(T163:T178)</f>
        <v>0</v>
      </c>
      <c r="AR162" s="183" t="s">
        <v>85</v>
      </c>
      <c r="AT162" s="184" t="s">
        <v>76</v>
      </c>
      <c r="AU162" s="184" t="s">
        <v>85</v>
      </c>
      <c r="AY162" s="183" t="s">
        <v>160</v>
      </c>
      <c r="BK162" s="185">
        <f>SUM(BK163:BK178)</f>
        <v>0</v>
      </c>
    </row>
    <row r="163" spans="1:65" s="2" customFormat="1" ht="21.75" customHeight="1">
      <c r="A163" s="35"/>
      <c r="B163" s="36"/>
      <c r="C163" s="186" t="s">
        <v>243</v>
      </c>
      <c r="D163" s="186" t="s">
        <v>161</v>
      </c>
      <c r="E163" s="187" t="s">
        <v>1587</v>
      </c>
      <c r="F163" s="188" t="s">
        <v>1588</v>
      </c>
      <c r="G163" s="189" t="s">
        <v>217</v>
      </c>
      <c r="H163" s="190">
        <v>0.27</v>
      </c>
      <c r="I163" s="191"/>
      <c r="J163" s="192">
        <f>ROUND(I163*H163,2)</f>
        <v>0</v>
      </c>
      <c r="K163" s="193"/>
      <c r="L163" s="40"/>
      <c r="M163" s="194" t="s">
        <v>1</v>
      </c>
      <c r="N163" s="195" t="s">
        <v>42</v>
      </c>
      <c r="O163" s="72"/>
      <c r="P163" s="196">
        <f>O163*H163</f>
        <v>0</v>
      </c>
      <c r="Q163" s="196">
        <v>1.04632</v>
      </c>
      <c r="R163" s="196">
        <f>Q163*H163</f>
        <v>0.2825064</v>
      </c>
      <c r="S163" s="196">
        <v>0</v>
      </c>
      <c r="T163" s="197">
        <f>S163*H163</f>
        <v>0</v>
      </c>
      <c r="U163" s="35"/>
      <c r="V163" s="35"/>
      <c r="W163" s="35"/>
      <c r="X163" s="35"/>
      <c r="Y163" s="35"/>
      <c r="Z163" s="35"/>
      <c r="AA163" s="35"/>
      <c r="AB163" s="35"/>
      <c r="AC163" s="35"/>
      <c r="AD163" s="35"/>
      <c r="AE163" s="35"/>
      <c r="AR163" s="198" t="s">
        <v>165</v>
      </c>
      <c r="AT163" s="198" t="s">
        <v>161</v>
      </c>
      <c r="AU163" s="198" t="s">
        <v>87</v>
      </c>
      <c r="AY163" s="18" t="s">
        <v>160</v>
      </c>
      <c r="BE163" s="199">
        <f>IF(N163="základní",J163,0)</f>
        <v>0</v>
      </c>
      <c r="BF163" s="199">
        <f>IF(N163="snížená",J163,0)</f>
        <v>0</v>
      </c>
      <c r="BG163" s="199">
        <f>IF(N163="zákl. přenesená",J163,0)</f>
        <v>0</v>
      </c>
      <c r="BH163" s="199">
        <f>IF(N163="sníž. přenesená",J163,0)</f>
        <v>0</v>
      </c>
      <c r="BI163" s="199">
        <f>IF(N163="nulová",J163,0)</f>
        <v>0</v>
      </c>
      <c r="BJ163" s="18" t="s">
        <v>85</v>
      </c>
      <c r="BK163" s="199">
        <f>ROUND(I163*H163,2)</f>
        <v>0</v>
      </c>
      <c r="BL163" s="18" t="s">
        <v>165</v>
      </c>
      <c r="BM163" s="198" t="s">
        <v>1589</v>
      </c>
    </row>
    <row r="164" spans="2:51" s="13" customFormat="1" ht="11.25">
      <c r="B164" s="202"/>
      <c r="C164" s="203"/>
      <c r="D164" s="204" t="s">
        <v>181</v>
      </c>
      <c r="E164" s="205" t="s">
        <v>1</v>
      </c>
      <c r="F164" s="206" t="s">
        <v>1590</v>
      </c>
      <c r="G164" s="203"/>
      <c r="H164" s="207">
        <v>0.257</v>
      </c>
      <c r="I164" s="208"/>
      <c r="J164" s="203"/>
      <c r="K164" s="203"/>
      <c r="L164" s="209"/>
      <c r="M164" s="210"/>
      <c r="N164" s="211"/>
      <c r="O164" s="211"/>
      <c r="P164" s="211"/>
      <c r="Q164" s="211"/>
      <c r="R164" s="211"/>
      <c r="S164" s="211"/>
      <c r="T164" s="212"/>
      <c r="AT164" s="213" t="s">
        <v>181</v>
      </c>
      <c r="AU164" s="213" t="s">
        <v>87</v>
      </c>
      <c r="AV164" s="13" t="s">
        <v>87</v>
      </c>
      <c r="AW164" s="13" t="s">
        <v>32</v>
      </c>
      <c r="AX164" s="13" t="s">
        <v>85</v>
      </c>
      <c r="AY164" s="213" t="s">
        <v>160</v>
      </c>
    </row>
    <row r="165" spans="2:51" s="13" customFormat="1" ht="11.25">
      <c r="B165" s="202"/>
      <c r="C165" s="203"/>
      <c r="D165" s="204" t="s">
        <v>181</v>
      </c>
      <c r="E165" s="203"/>
      <c r="F165" s="206" t="s">
        <v>1591</v>
      </c>
      <c r="G165" s="203"/>
      <c r="H165" s="207">
        <v>0.27</v>
      </c>
      <c r="I165" s="208"/>
      <c r="J165" s="203"/>
      <c r="K165" s="203"/>
      <c r="L165" s="209"/>
      <c r="M165" s="210"/>
      <c r="N165" s="211"/>
      <c r="O165" s="211"/>
      <c r="P165" s="211"/>
      <c r="Q165" s="211"/>
      <c r="R165" s="211"/>
      <c r="S165" s="211"/>
      <c r="T165" s="212"/>
      <c r="AT165" s="213" t="s">
        <v>181</v>
      </c>
      <c r="AU165" s="213" t="s">
        <v>87</v>
      </c>
      <c r="AV165" s="13" t="s">
        <v>87</v>
      </c>
      <c r="AW165" s="13" t="s">
        <v>4</v>
      </c>
      <c r="AX165" s="13" t="s">
        <v>85</v>
      </c>
      <c r="AY165" s="213" t="s">
        <v>160</v>
      </c>
    </row>
    <row r="166" spans="1:65" s="2" customFormat="1" ht="21.75" customHeight="1">
      <c r="A166" s="35"/>
      <c r="B166" s="36"/>
      <c r="C166" s="186" t="s">
        <v>316</v>
      </c>
      <c r="D166" s="186" t="s">
        <v>161</v>
      </c>
      <c r="E166" s="187" t="s">
        <v>1592</v>
      </c>
      <c r="F166" s="188" t="s">
        <v>1593</v>
      </c>
      <c r="G166" s="189" t="s">
        <v>274</v>
      </c>
      <c r="H166" s="190">
        <v>14.96</v>
      </c>
      <c r="I166" s="191"/>
      <c r="J166" s="192">
        <f>ROUND(I166*H166,2)</f>
        <v>0</v>
      </c>
      <c r="K166" s="193"/>
      <c r="L166" s="40"/>
      <c r="M166" s="194" t="s">
        <v>1</v>
      </c>
      <c r="N166" s="195" t="s">
        <v>42</v>
      </c>
      <c r="O166" s="72"/>
      <c r="P166" s="196">
        <f>O166*H166</f>
        <v>0</v>
      </c>
      <c r="Q166" s="196">
        <v>2.53602</v>
      </c>
      <c r="R166" s="196">
        <f>Q166*H166</f>
        <v>37.9388592</v>
      </c>
      <c r="S166" s="196">
        <v>0</v>
      </c>
      <c r="T166" s="197">
        <f>S166*H166</f>
        <v>0</v>
      </c>
      <c r="U166" s="35"/>
      <c r="V166" s="35"/>
      <c r="W166" s="35"/>
      <c r="X166" s="35"/>
      <c r="Y166" s="35"/>
      <c r="Z166" s="35"/>
      <c r="AA166" s="35"/>
      <c r="AB166" s="35"/>
      <c r="AC166" s="35"/>
      <c r="AD166" s="35"/>
      <c r="AE166" s="35"/>
      <c r="AR166" s="198" t="s">
        <v>165</v>
      </c>
      <c r="AT166" s="198" t="s">
        <v>161</v>
      </c>
      <c r="AU166" s="198" t="s">
        <v>87</v>
      </c>
      <c r="AY166" s="18" t="s">
        <v>160</v>
      </c>
      <c r="BE166" s="199">
        <f>IF(N166="základní",J166,0)</f>
        <v>0</v>
      </c>
      <c r="BF166" s="199">
        <f>IF(N166="snížená",J166,0)</f>
        <v>0</v>
      </c>
      <c r="BG166" s="199">
        <f>IF(N166="zákl. přenesená",J166,0)</f>
        <v>0</v>
      </c>
      <c r="BH166" s="199">
        <f>IF(N166="sníž. přenesená",J166,0)</f>
        <v>0</v>
      </c>
      <c r="BI166" s="199">
        <f>IF(N166="nulová",J166,0)</f>
        <v>0</v>
      </c>
      <c r="BJ166" s="18" t="s">
        <v>85</v>
      </c>
      <c r="BK166" s="199">
        <f>ROUND(I166*H166,2)</f>
        <v>0</v>
      </c>
      <c r="BL166" s="18" t="s">
        <v>165</v>
      </c>
      <c r="BM166" s="198" t="s">
        <v>1594</v>
      </c>
    </row>
    <row r="167" spans="2:51" s="13" customFormat="1" ht="11.25">
      <c r="B167" s="202"/>
      <c r="C167" s="203"/>
      <c r="D167" s="204" t="s">
        <v>181</v>
      </c>
      <c r="E167" s="205" t="s">
        <v>1</v>
      </c>
      <c r="F167" s="206" t="s">
        <v>1595</v>
      </c>
      <c r="G167" s="203"/>
      <c r="H167" s="207">
        <v>3.452</v>
      </c>
      <c r="I167" s="208"/>
      <c r="J167" s="203"/>
      <c r="K167" s="203"/>
      <c r="L167" s="209"/>
      <c r="M167" s="210"/>
      <c r="N167" s="211"/>
      <c r="O167" s="211"/>
      <c r="P167" s="211"/>
      <c r="Q167" s="211"/>
      <c r="R167" s="211"/>
      <c r="S167" s="211"/>
      <c r="T167" s="212"/>
      <c r="AT167" s="213" t="s">
        <v>181</v>
      </c>
      <c r="AU167" s="213" t="s">
        <v>87</v>
      </c>
      <c r="AV167" s="13" t="s">
        <v>87</v>
      </c>
      <c r="AW167" s="13" t="s">
        <v>32</v>
      </c>
      <c r="AX167" s="13" t="s">
        <v>77</v>
      </c>
      <c r="AY167" s="213" t="s">
        <v>160</v>
      </c>
    </row>
    <row r="168" spans="2:51" s="13" customFormat="1" ht="11.25">
      <c r="B168" s="202"/>
      <c r="C168" s="203"/>
      <c r="D168" s="204" t="s">
        <v>181</v>
      </c>
      <c r="E168" s="205" t="s">
        <v>1</v>
      </c>
      <c r="F168" s="206" t="s">
        <v>1596</v>
      </c>
      <c r="G168" s="203"/>
      <c r="H168" s="207">
        <v>11.508</v>
      </c>
      <c r="I168" s="208"/>
      <c r="J168" s="203"/>
      <c r="K168" s="203"/>
      <c r="L168" s="209"/>
      <c r="M168" s="210"/>
      <c r="N168" s="211"/>
      <c r="O168" s="211"/>
      <c r="P168" s="211"/>
      <c r="Q168" s="211"/>
      <c r="R168" s="211"/>
      <c r="S168" s="211"/>
      <c r="T168" s="212"/>
      <c r="AT168" s="213" t="s">
        <v>181</v>
      </c>
      <c r="AU168" s="213" t="s">
        <v>87</v>
      </c>
      <c r="AV168" s="13" t="s">
        <v>87</v>
      </c>
      <c r="AW168" s="13" t="s">
        <v>32</v>
      </c>
      <c r="AX168" s="13" t="s">
        <v>77</v>
      </c>
      <c r="AY168" s="213" t="s">
        <v>160</v>
      </c>
    </row>
    <row r="169" spans="2:51" s="14" customFormat="1" ht="11.25">
      <c r="B169" s="223"/>
      <c r="C169" s="224"/>
      <c r="D169" s="204" t="s">
        <v>181</v>
      </c>
      <c r="E169" s="225" t="s">
        <v>1</v>
      </c>
      <c r="F169" s="226" t="s">
        <v>281</v>
      </c>
      <c r="G169" s="224"/>
      <c r="H169" s="227">
        <v>14.959999999999999</v>
      </c>
      <c r="I169" s="228"/>
      <c r="J169" s="224"/>
      <c r="K169" s="224"/>
      <c r="L169" s="229"/>
      <c r="M169" s="230"/>
      <c r="N169" s="231"/>
      <c r="O169" s="231"/>
      <c r="P169" s="231"/>
      <c r="Q169" s="231"/>
      <c r="R169" s="231"/>
      <c r="S169" s="231"/>
      <c r="T169" s="232"/>
      <c r="AT169" s="233" t="s">
        <v>181</v>
      </c>
      <c r="AU169" s="233" t="s">
        <v>87</v>
      </c>
      <c r="AV169" s="14" t="s">
        <v>165</v>
      </c>
      <c r="AW169" s="14" t="s">
        <v>32</v>
      </c>
      <c r="AX169" s="14" t="s">
        <v>85</v>
      </c>
      <c r="AY169" s="233" t="s">
        <v>160</v>
      </c>
    </row>
    <row r="170" spans="1:65" s="2" customFormat="1" ht="21.75" customHeight="1">
      <c r="A170" s="35"/>
      <c r="B170" s="36"/>
      <c r="C170" s="186" t="s">
        <v>320</v>
      </c>
      <c r="D170" s="186" t="s">
        <v>161</v>
      </c>
      <c r="E170" s="187" t="s">
        <v>1597</v>
      </c>
      <c r="F170" s="188" t="s">
        <v>1598</v>
      </c>
      <c r="G170" s="189" t="s">
        <v>179</v>
      </c>
      <c r="H170" s="190">
        <v>52.505</v>
      </c>
      <c r="I170" s="191"/>
      <c r="J170" s="192">
        <f>ROUND(I170*H170,2)</f>
        <v>0</v>
      </c>
      <c r="K170" s="193"/>
      <c r="L170" s="40"/>
      <c r="M170" s="194" t="s">
        <v>1</v>
      </c>
      <c r="N170" s="195" t="s">
        <v>42</v>
      </c>
      <c r="O170" s="72"/>
      <c r="P170" s="196">
        <f>O170*H170</f>
        <v>0</v>
      </c>
      <c r="Q170" s="196">
        <v>0.00247</v>
      </c>
      <c r="R170" s="196">
        <f>Q170*H170</f>
        <v>0.12968735</v>
      </c>
      <c r="S170" s="196">
        <v>0</v>
      </c>
      <c r="T170" s="197">
        <f>S170*H170</f>
        <v>0</v>
      </c>
      <c r="U170" s="35"/>
      <c r="V170" s="35"/>
      <c r="W170" s="35"/>
      <c r="X170" s="35"/>
      <c r="Y170" s="35"/>
      <c r="Z170" s="35"/>
      <c r="AA170" s="35"/>
      <c r="AB170" s="35"/>
      <c r="AC170" s="35"/>
      <c r="AD170" s="35"/>
      <c r="AE170" s="35"/>
      <c r="AR170" s="198" t="s">
        <v>165</v>
      </c>
      <c r="AT170" s="198" t="s">
        <v>161</v>
      </c>
      <c r="AU170" s="198" t="s">
        <v>87</v>
      </c>
      <c r="AY170" s="18" t="s">
        <v>160</v>
      </c>
      <c r="BE170" s="199">
        <f>IF(N170="základní",J170,0)</f>
        <v>0</v>
      </c>
      <c r="BF170" s="199">
        <f>IF(N170="snížená",J170,0)</f>
        <v>0</v>
      </c>
      <c r="BG170" s="199">
        <f>IF(N170="zákl. přenesená",J170,0)</f>
        <v>0</v>
      </c>
      <c r="BH170" s="199">
        <f>IF(N170="sníž. přenesená",J170,0)</f>
        <v>0</v>
      </c>
      <c r="BI170" s="199">
        <f>IF(N170="nulová",J170,0)</f>
        <v>0</v>
      </c>
      <c r="BJ170" s="18" t="s">
        <v>85</v>
      </c>
      <c r="BK170" s="199">
        <f>ROUND(I170*H170,2)</f>
        <v>0</v>
      </c>
      <c r="BL170" s="18" t="s">
        <v>165</v>
      </c>
      <c r="BM170" s="198" t="s">
        <v>1599</v>
      </c>
    </row>
    <row r="171" spans="2:51" s="13" customFormat="1" ht="11.25">
      <c r="B171" s="202"/>
      <c r="C171" s="203"/>
      <c r="D171" s="204" t="s">
        <v>181</v>
      </c>
      <c r="E171" s="205" t="s">
        <v>1</v>
      </c>
      <c r="F171" s="206" t="s">
        <v>1600</v>
      </c>
      <c r="G171" s="203"/>
      <c r="H171" s="207">
        <v>52.505</v>
      </c>
      <c r="I171" s="208"/>
      <c r="J171" s="203"/>
      <c r="K171" s="203"/>
      <c r="L171" s="209"/>
      <c r="M171" s="210"/>
      <c r="N171" s="211"/>
      <c r="O171" s="211"/>
      <c r="P171" s="211"/>
      <c r="Q171" s="211"/>
      <c r="R171" s="211"/>
      <c r="S171" s="211"/>
      <c r="T171" s="212"/>
      <c r="AT171" s="213" t="s">
        <v>181</v>
      </c>
      <c r="AU171" s="213" t="s">
        <v>87</v>
      </c>
      <c r="AV171" s="13" t="s">
        <v>87</v>
      </c>
      <c r="AW171" s="13" t="s">
        <v>32</v>
      </c>
      <c r="AX171" s="13" t="s">
        <v>85</v>
      </c>
      <c r="AY171" s="213" t="s">
        <v>160</v>
      </c>
    </row>
    <row r="172" spans="1:65" s="2" customFormat="1" ht="21.75" customHeight="1">
      <c r="A172" s="35"/>
      <c r="B172" s="36"/>
      <c r="C172" s="186" t="s">
        <v>324</v>
      </c>
      <c r="D172" s="186" t="s">
        <v>161</v>
      </c>
      <c r="E172" s="187" t="s">
        <v>1601</v>
      </c>
      <c r="F172" s="188" t="s">
        <v>1602</v>
      </c>
      <c r="G172" s="189" t="s">
        <v>179</v>
      </c>
      <c r="H172" s="190">
        <v>52.505</v>
      </c>
      <c r="I172" s="191"/>
      <c r="J172" s="192">
        <f>ROUND(I172*H172,2)</f>
        <v>0</v>
      </c>
      <c r="K172" s="193"/>
      <c r="L172" s="40"/>
      <c r="M172" s="194" t="s">
        <v>1</v>
      </c>
      <c r="N172" s="195" t="s">
        <v>42</v>
      </c>
      <c r="O172" s="72"/>
      <c r="P172" s="196">
        <f>O172*H172</f>
        <v>0</v>
      </c>
      <c r="Q172" s="196">
        <v>0</v>
      </c>
      <c r="R172" s="196">
        <f>Q172*H172</f>
        <v>0</v>
      </c>
      <c r="S172" s="196">
        <v>0</v>
      </c>
      <c r="T172" s="197">
        <f>S172*H172</f>
        <v>0</v>
      </c>
      <c r="U172" s="35"/>
      <c r="V172" s="35"/>
      <c r="W172" s="35"/>
      <c r="X172" s="35"/>
      <c r="Y172" s="35"/>
      <c r="Z172" s="35"/>
      <c r="AA172" s="35"/>
      <c r="AB172" s="35"/>
      <c r="AC172" s="35"/>
      <c r="AD172" s="35"/>
      <c r="AE172" s="35"/>
      <c r="AR172" s="198" t="s">
        <v>165</v>
      </c>
      <c r="AT172" s="198" t="s">
        <v>161</v>
      </c>
      <c r="AU172" s="198" t="s">
        <v>87</v>
      </c>
      <c r="AY172" s="18" t="s">
        <v>160</v>
      </c>
      <c r="BE172" s="199">
        <f>IF(N172="základní",J172,0)</f>
        <v>0</v>
      </c>
      <c r="BF172" s="199">
        <f>IF(N172="snížená",J172,0)</f>
        <v>0</v>
      </c>
      <c r="BG172" s="199">
        <f>IF(N172="zákl. přenesená",J172,0)</f>
        <v>0</v>
      </c>
      <c r="BH172" s="199">
        <f>IF(N172="sníž. přenesená",J172,0)</f>
        <v>0</v>
      </c>
      <c r="BI172" s="199">
        <f>IF(N172="nulová",J172,0)</f>
        <v>0</v>
      </c>
      <c r="BJ172" s="18" t="s">
        <v>85</v>
      </c>
      <c r="BK172" s="199">
        <f>ROUND(I172*H172,2)</f>
        <v>0</v>
      </c>
      <c r="BL172" s="18" t="s">
        <v>165</v>
      </c>
      <c r="BM172" s="198" t="s">
        <v>1603</v>
      </c>
    </row>
    <row r="173" spans="1:65" s="2" customFormat="1" ht="21.75" customHeight="1">
      <c r="A173" s="35"/>
      <c r="B173" s="36"/>
      <c r="C173" s="186" t="s">
        <v>7</v>
      </c>
      <c r="D173" s="186" t="s">
        <v>161</v>
      </c>
      <c r="E173" s="187" t="s">
        <v>1604</v>
      </c>
      <c r="F173" s="188" t="s">
        <v>1605</v>
      </c>
      <c r="G173" s="189" t="s">
        <v>217</v>
      </c>
      <c r="H173" s="190">
        <v>0.061</v>
      </c>
      <c r="I173" s="191"/>
      <c r="J173" s="192">
        <f>ROUND(I173*H173,2)</f>
        <v>0</v>
      </c>
      <c r="K173" s="193"/>
      <c r="L173" s="40"/>
      <c r="M173" s="194" t="s">
        <v>1</v>
      </c>
      <c r="N173" s="195" t="s">
        <v>42</v>
      </c>
      <c r="O173" s="72"/>
      <c r="P173" s="196">
        <f>O173*H173</f>
        <v>0</v>
      </c>
      <c r="Q173" s="196">
        <v>1.10907</v>
      </c>
      <c r="R173" s="196">
        <f>Q173*H173</f>
        <v>0.06765327</v>
      </c>
      <c r="S173" s="196">
        <v>0</v>
      </c>
      <c r="T173" s="197">
        <f>S173*H173</f>
        <v>0</v>
      </c>
      <c r="U173" s="35"/>
      <c r="V173" s="35"/>
      <c r="W173" s="35"/>
      <c r="X173" s="35"/>
      <c r="Y173" s="35"/>
      <c r="Z173" s="35"/>
      <c r="AA173" s="35"/>
      <c r="AB173" s="35"/>
      <c r="AC173" s="35"/>
      <c r="AD173" s="35"/>
      <c r="AE173" s="35"/>
      <c r="AR173" s="198" t="s">
        <v>165</v>
      </c>
      <c r="AT173" s="198" t="s">
        <v>161</v>
      </c>
      <c r="AU173" s="198" t="s">
        <v>87</v>
      </c>
      <c r="AY173" s="18" t="s">
        <v>160</v>
      </c>
      <c r="BE173" s="199">
        <f>IF(N173="základní",J173,0)</f>
        <v>0</v>
      </c>
      <c r="BF173" s="199">
        <f>IF(N173="snížená",J173,0)</f>
        <v>0</v>
      </c>
      <c r="BG173" s="199">
        <f>IF(N173="zákl. přenesená",J173,0)</f>
        <v>0</v>
      </c>
      <c r="BH173" s="199">
        <f>IF(N173="sníž. přenesená",J173,0)</f>
        <v>0</v>
      </c>
      <c r="BI173" s="199">
        <f>IF(N173="nulová",J173,0)</f>
        <v>0</v>
      </c>
      <c r="BJ173" s="18" t="s">
        <v>85</v>
      </c>
      <c r="BK173" s="199">
        <f>ROUND(I173*H173,2)</f>
        <v>0</v>
      </c>
      <c r="BL173" s="18" t="s">
        <v>165</v>
      </c>
      <c r="BM173" s="198" t="s">
        <v>1606</v>
      </c>
    </row>
    <row r="174" spans="2:51" s="13" customFormat="1" ht="11.25">
      <c r="B174" s="202"/>
      <c r="C174" s="203"/>
      <c r="D174" s="204" t="s">
        <v>181</v>
      </c>
      <c r="E174" s="205" t="s">
        <v>1</v>
      </c>
      <c r="F174" s="206" t="s">
        <v>1607</v>
      </c>
      <c r="G174" s="203"/>
      <c r="H174" s="207">
        <v>0.058</v>
      </c>
      <c r="I174" s="208"/>
      <c r="J174" s="203"/>
      <c r="K174" s="203"/>
      <c r="L174" s="209"/>
      <c r="M174" s="210"/>
      <c r="N174" s="211"/>
      <c r="O174" s="211"/>
      <c r="P174" s="211"/>
      <c r="Q174" s="211"/>
      <c r="R174" s="211"/>
      <c r="S174" s="211"/>
      <c r="T174" s="212"/>
      <c r="AT174" s="213" t="s">
        <v>181</v>
      </c>
      <c r="AU174" s="213" t="s">
        <v>87</v>
      </c>
      <c r="AV174" s="13" t="s">
        <v>87</v>
      </c>
      <c r="AW174" s="13" t="s">
        <v>32</v>
      </c>
      <c r="AX174" s="13" t="s">
        <v>85</v>
      </c>
      <c r="AY174" s="213" t="s">
        <v>160</v>
      </c>
    </row>
    <row r="175" spans="2:51" s="13" customFormat="1" ht="11.25">
      <c r="B175" s="202"/>
      <c r="C175" s="203"/>
      <c r="D175" s="204" t="s">
        <v>181</v>
      </c>
      <c r="E175" s="203"/>
      <c r="F175" s="206" t="s">
        <v>1608</v>
      </c>
      <c r="G175" s="203"/>
      <c r="H175" s="207">
        <v>0.061</v>
      </c>
      <c r="I175" s="208"/>
      <c r="J175" s="203"/>
      <c r="K175" s="203"/>
      <c r="L175" s="209"/>
      <c r="M175" s="210"/>
      <c r="N175" s="211"/>
      <c r="O175" s="211"/>
      <c r="P175" s="211"/>
      <c r="Q175" s="211"/>
      <c r="R175" s="211"/>
      <c r="S175" s="211"/>
      <c r="T175" s="212"/>
      <c r="AT175" s="213" t="s">
        <v>181</v>
      </c>
      <c r="AU175" s="213" t="s">
        <v>87</v>
      </c>
      <c r="AV175" s="13" t="s">
        <v>87</v>
      </c>
      <c r="AW175" s="13" t="s">
        <v>4</v>
      </c>
      <c r="AX175" s="13" t="s">
        <v>85</v>
      </c>
      <c r="AY175" s="213" t="s">
        <v>160</v>
      </c>
    </row>
    <row r="176" spans="1:65" s="2" customFormat="1" ht="21.75" customHeight="1">
      <c r="A176" s="35"/>
      <c r="B176" s="36"/>
      <c r="C176" s="186" t="s">
        <v>337</v>
      </c>
      <c r="D176" s="186" t="s">
        <v>161</v>
      </c>
      <c r="E176" s="187" t="s">
        <v>1609</v>
      </c>
      <c r="F176" s="188" t="s">
        <v>1610</v>
      </c>
      <c r="G176" s="189" t="s">
        <v>217</v>
      </c>
      <c r="H176" s="190">
        <v>0.884</v>
      </c>
      <c r="I176" s="191"/>
      <c r="J176" s="192">
        <f>ROUND(I176*H176,2)</f>
        <v>0</v>
      </c>
      <c r="K176" s="193"/>
      <c r="L176" s="40"/>
      <c r="M176" s="194" t="s">
        <v>1</v>
      </c>
      <c r="N176" s="195" t="s">
        <v>42</v>
      </c>
      <c r="O176" s="72"/>
      <c r="P176" s="196">
        <f>O176*H176</f>
        <v>0</v>
      </c>
      <c r="Q176" s="196">
        <v>1.06277</v>
      </c>
      <c r="R176" s="196">
        <f>Q176*H176</f>
        <v>0.93948868</v>
      </c>
      <c r="S176" s="196">
        <v>0</v>
      </c>
      <c r="T176" s="197">
        <f>S176*H176</f>
        <v>0</v>
      </c>
      <c r="U176" s="35"/>
      <c r="V176" s="35"/>
      <c r="W176" s="35"/>
      <c r="X176" s="35"/>
      <c r="Y176" s="35"/>
      <c r="Z176" s="35"/>
      <c r="AA176" s="35"/>
      <c r="AB176" s="35"/>
      <c r="AC176" s="35"/>
      <c r="AD176" s="35"/>
      <c r="AE176" s="35"/>
      <c r="AR176" s="198" t="s">
        <v>165</v>
      </c>
      <c r="AT176" s="198" t="s">
        <v>161</v>
      </c>
      <c r="AU176" s="198" t="s">
        <v>87</v>
      </c>
      <c r="AY176" s="18" t="s">
        <v>160</v>
      </c>
      <c r="BE176" s="199">
        <f>IF(N176="základní",J176,0)</f>
        <v>0</v>
      </c>
      <c r="BF176" s="199">
        <f>IF(N176="snížená",J176,0)</f>
        <v>0</v>
      </c>
      <c r="BG176" s="199">
        <f>IF(N176="zákl. přenesená",J176,0)</f>
        <v>0</v>
      </c>
      <c r="BH176" s="199">
        <f>IF(N176="sníž. přenesená",J176,0)</f>
        <v>0</v>
      </c>
      <c r="BI176" s="199">
        <f>IF(N176="nulová",J176,0)</f>
        <v>0</v>
      </c>
      <c r="BJ176" s="18" t="s">
        <v>85</v>
      </c>
      <c r="BK176" s="199">
        <f>ROUND(I176*H176,2)</f>
        <v>0</v>
      </c>
      <c r="BL176" s="18" t="s">
        <v>165</v>
      </c>
      <c r="BM176" s="198" t="s">
        <v>1611</v>
      </c>
    </row>
    <row r="177" spans="2:51" s="13" customFormat="1" ht="11.25">
      <c r="B177" s="202"/>
      <c r="C177" s="203"/>
      <c r="D177" s="204" t="s">
        <v>181</v>
      </c>
      <c r="E177" s="205" t="s">
        <v>1</v>
      </c>
      <c r="F177" s="206" t="s">
        <v>1612</v>
      </c>
      <c r="G177" s="203"/>
      <c r="H177" s="207">
        <v>0.842</v>
      </c>
      <c r="I177" s="208"/>
      <c r="J177" s="203"/>
      <c r="K177" s="203"/>
      <c r="L177" s="209"/>
      <c r="M177" s="210"/>
      <c r="N177" s="211"/>
      <c r="O177" s="211"/>
      <c r="P177" s="211"/>
      <c r="Q177" s="211"/>
      <c r="R177" s="211"/>
      <c r="S177" s="211"/>
      <c r="T177" s="212"/>
      <c r="AT177" s="213" t="s">
        <v>181</v>
      </c>
      <c r="AU177" s="213" t="s">
        <v>87</v>
      </c>
      <c r="AV177" s="13" t="s">
        <v>87</v>
      </c>
      <c r="AW177" s="13" t="s">
        <v>32</v>
      </c>
      <c r="AX177" s="13" t="s">
        <v>85</v>
      </c>
      <c r="AY177" s="213" t="s">
        <v>160</v>
      </c>
    </row>
    <row r="178" spans="2:51" s="13" customFormat="1" ht="11.25">
      <c r="B178" s="202"/>
      <c r="C178" s="203"/>
      <c r="D178" s="204" t="s">
        <v>181</v>
      </c>
      <c r="E178" s="203"/>
      <c r="F178" s="206" t="s">
        <v>1613</v>
      </c>
      <c r="G178" s="203"/>
      <c r="H178" s="207">
        <v>0.884</v>
      </c>
      <c r="I178" s="208"/>
      <c r="J178" s="203"/>
      <c r="K178" s="203"/>
      <c r="L178" s="209"/>
      <c r="M178" s="210"/>
      <c r="N178" s="211"/>
      <c r="O178" s="211"/>
      <c r="P178" s="211"/>
      <c r="Q178" s="211"/>
      <c r="R178" s="211"/>
      <c r="S178" s="211"/>
      <c r="T178" s="212"/>
      <c r="AT178" s="213" t="s">
        <v>181</v>
      </c>
      <c r="AU178" s="213" t="s">
        <v>87</v>
      </c>
      <c r="AV178" s="13" t="s">
        <v>87</v>
      </c>
      <c r="AW178" s="13" t="s">
        <v>4</v>
      </c>
      <c r="AX178" s="13" t="s">
        <v>85</v>
      </c>
      <c r="AY178" s="213" t="s">
        <v>160</v>
      </c>
    </row>
    <row r="179" spans="2:63" s="12" customFormat="1" ht="22.9" customHeight="1">
      <c r="B179" s="172"/>
      <c r="C179" s="173"/>
      <c r="D179" s="174" t="s">
        <v>76</v>
      </c>
      <c r="E179" s="200" t="s">
        <v>198</v>
      </c>
      <c r="F179" s="200" t="s">
        <v>392</v>
      </c>
      <c r="G179" s="173"/>
      <c r="H179" s="173"/>
      <c r="I179" s="176"/>
      <c r="J179" s="201">
        <f>BK179</f>
        <v>0</v>
      </c>
      <c r="K179" s="173"/>
      <c r="L179" s="178"/>
      <c r="M179" s="179"/>
      <c r="N179" s="180"/>
      <c r="O179" s="180"/>
      <c r="P179" s="181">
        <f>SUM(P180:P183)</f>
        <v>0</v>
      </c>
      <c r="Q179" s="180"/>
      <c r="R179" s="181">
        <f>SUM(R180:R183)</f>
        <v>0.02376</v>
      </c>
      <c r="S179" s="180"/>
      <c r="T179" s="182">
        <f>SUM(T180:T183)</f>
        <v>0</v>
      </c>
      <c r="AR179" s="183" t="s">
        <v>85</v>
      </c>
      <c r="AT179" s="184" t="s">
        <v>76</v>
      </c>
      <c r="AU179" s="184" t="s">
        <v>85</v>
      </c>
      <c r="AY179" s="183" t="s">
        <v>160</v>
      </c>
      <c r="BK179" s="185">
        <f>SUM(BK180:BK183)</f>
        <v>0</v>
      </c>
    </row>
    <row r="180" spans="1:65" s="2" customFormat="1" ht="21.75" customHeight="1">
      <c r="A180" s="35"/>
      <c r="B180" s="36"/>
      <c r="C180" s="186" t="s">
        <v>342</v>
      </c>
      <c r="D180" s="186" t="s">
        <v>161</v>
      </c>
      <c r="E180" s="187" t="s">
        <v>1614</v>
      </c>
      <c r="F180" s="188" t="s">
        <v>1615</v>
      </c>
      <c r="G180" s="189" t="s">
        <v>274</v>
      </c>
      <c r="H180" s="190">
        <v>0.827</v>
      </c>
      <c r="I180" s="191"/>
      <c r="J180" s="192">
        <f>ROUND(I180*H180,2)</f>
        <v>0</v>
      </c>
      <c r="K180" s="193"/>
      <c r="L180" s="40"/>
      <c r="M180" s="194" t="s">
        <v>1</v>
      </c>
      <c r="N180" s="195" t="s">
        <v>42</v>
      </c>
      <c r="O180" s="72"/>
      <c r="P180" s="196">
        <f>O180*H180</f>
        <v>0</v>
      </c>
      <c r="Q180" s="196">
        <v>0</v>
      </c>
      <c r="R180" s="196">
        <f>Q180*H180</f>
        <v>0</v>
      </c>
      <c r="S180" s="196">
        <v>0</v>
      </c>
      <c r="T180" s="197">
        <f>S180*H180</f>
        <v>0</v>
      </c>
      <c r="U180" s="35"/>
      <c r="V180" s="35"/>
      <c r="W180" s="35"/>
      <c r="X180" s="35"/>
      <c r="Y180" s="35"/>
      <c r="Z180" s="35"/>
      <c r="AA180" s="35"/>
      <c r="AB180" s="35"/>
      <c r="AC180" s="35"/>
      <c r="AD180" s="35"/>
      <c r="AE180" s="35"/>
      <c r="AR180" s="198" t="s">
        <v>165</v>
      </c>
      <c r="AT180" s="198" t="s">
        <v>161</v>
      </c>
      <c r="AU180" s="198" t="s">
        <v>87</v>
      </c>
      <c r="AY180" s="18" t="s">
        <v>160</v>
      </c>
      <c r="BE180" s="199">
        <f>IF(N180="základní",J180,0)</f>
        <v>0</v>
      </c>
      <c r="BF180" s="199">
        <f>IF(N180="snížená",J180,0)</f>
        <v>0</v>
      </c>
      <c r="BG180" s="199">
        <f>IF(N180="zákl. přenesená",J180,0)</f>
        <v>0</v>
      </c>
      <c r="BH180" s="199">
        <f>IF(N180="sníž. přenesená",J180,0)</f>
        <v>0</v>
      </c>
      <c r="BI180" s="199">
        <f>IF(N180="nulová",J180,0)</f>
        <v>0</v>
      </c>
      <c r="BJ180" s="18" t="s">
        <v>85</v>
      </c>
      <c r="BK180" s="199">
        <f>ROUND(I180*H180,2)</f>
        <v>0</v>
      </c>
      <c r="BL180" s="18" t="s">
        <v>165</v>
      </c>
      <c r="BM180" s="198" t="s">
        <v>1616</v>
      </c>
    </row>
    <row r="181" spans="2:51" s="13" customFormat="1" ht="11.25">
      <c r="B181" s="202"/>
      <c r="C181" s="203"/>
      <c r="D181" s="204" t="s">
        <v>181</v>
      </c>
      <c r="E181" s="205" t="s">
        <v>1</v>
      </c>
      <c r="F181" s="206" t="s">
        <v>1617</v>
      </c>
      <c r="G181" s="203"/>
      <c r="H181" s="207">
        <v>0.827</v>
      </c>
      <c r="I181" s="208"/>
      <c r="J181" s="203"/>
      <c r="K181" s="203"/>
      <c r="L181" s="209"/>
      <c r="M181" s="210"/>
      <c r="N181" s="211"/>
      <c r="O181" s="211"/>
      <c r="P181" s="211"/>
      <c r="Q181" s="211"/>
      <c r="R181" s="211"/>
      <c r="S181" s="211"/>
      <c r="T181" s="212"/>
      <c r="AT181" s="213" t="s">
        <v>181</v>
      </c>
      <c r="AU181" s="213" t="s">
        <v>87</v>
      </c>
      <c r="AV181" s="13" t="s">
        <v>87</v>
      </c>
      <c r="AW181" s="13" t="s">
        <v>32</v>
      </c>
      <c r="AX181" s="13" t="s">
        <v>85</v>
      </c>
      <c r="AY181" s="213" t="s">
        <v>160</v>
      </c>
    </row>
    <row r="182" spans="1:65" s="2" customFormat="1" ht="16.5" customHeight="1">
      <c r="A182" s="35"/>
      <c r="B182" s="36"/>
      <c r="C182" s="186" t="s">
        <v>347</v>
      </c>
      <c r="D182" s="186" t="s">
        <v>161</v>
      </c>
      <c r="E182" s="187" t="s">
        <v>1618</v>
      </c>
      <c r="F182" s="188" t="s">
        <v>1619</v>
      </c>
      <c r="G182" s="189" t="s">
        <v>179</v>
      </c>
      <c r="H182" s="190">
        <v>6</v>
      </c>
      <c r="I182" s="191"/>
      <c r="J182" s="192">
        <f>ROUND(I182*H182,2)</f>
        <v>0</v>
      </c>
      <c r="K182" s="193"/>
      <c r="L182" s="40"/>
      <c r="M182" s="194" t="s">
        <v>1</v>
      </c>
      <c r="N182" s="195" t="s">
        <v>42</v>
      </c>
      <c r="O182" s="72"/>
      <c r="P182" s="196">
        <f>O182*H182</f>
        <v>0</v>
      </c>
      <c r="Q182" s="196">
        <v>0.00396</v>
      </c>
      <c r="R182" s="196">
        <f>Q182*H182</f>
        <v>0.02376</v>
      </c>
      <c r="S182" s="196">
        <v>0</v>
      </c>
      <c r="T182" s="197">
        <f>S182*H182</f>
        <v>0</v>
      </c>
      <c r="U182" s="35"/>
      <c r="V182" s="35"/>
      <c r="W182" s="35"/>
      <c r="X182" s="35"/>
      <c r="Y182" s="35"/>
      <c r="Z182" s="35"/>
      <c r="AA182" s="35"/>
      <c r="AB182" s="35"/>
      <c r="AC182" s="35"/>
      <c r="AD182" s="35"/>
      <c r="AE182" s="35"/>
      <c r="AR182" s="198" t="s">
        <v>165</v>
      </c>
      <c r="AT182" s="198" t="s">
        <v>161</v>
      </c>
      <c r="AU182" s="198" t="s">
        <v>87</v>
      </c>
      <c r="AY182" s="18" t="s">
        <v>160</v>
      </c>
      <c r="BE182" s="199">
        <f>IF(N182="základní",J182,0)</f>
        <v>0</v>
      </c>
      <c r="BF182" s="199">
        <f>IF(N182="snížená",J182,0)</f>
        <v>0</v>
      </c>
      <c r="BG182" s="199">
        <f>IF(N182="zákl. přenesená",J182,0)</f>
        <v>0</v>
      </c>
      <c r="BH182" s="199">
        <f>IF(N182="sníž. přenesená",J182,0)</f>
        <v>0</v>
      </c>
      <c r="BI182" s="199">
        <f>IF(N182="nulová",J182,0)</f>
        <v>0</v>
      </c>
      <c r="BJ182" s="18" t="s">
        <v>85</v>
      </c>
      <c r="BK182" s="199">
        <f>ROUND(I182*H182,2)</f>
        <v>0</v>
      </c>
      <c r="BL182" s="18" t="s">
        <v>165</v>
      </c>
      <c r="BM182" s="198" t="s">
        <v>1620</v>
      </c>
    </row>
    <row r="183" spans="2:51" s="13" customFormat="1" ht="11.25">
      <c r="B183" s="202"/>
      <c r="C183" s="203"/>
      <c r="D183" s="204" t="s">
        <v>181</v>
      </c>
      <c r="E183" s="205" t="s">
        <v>1</v>
      </c>
      <c r="F183" s="206" t="s">
        <v>1621</v>
      </c>
      <c r="G183" s="203"/>
      <c r="H183" s="207">
        <v>6</v>
      </c>
      <c r="I183" s="208"/>
      <c r="J183" s="203"/>
      <c r="K183" s="203"/>
      <c r="L183" s="209"/>
      <c r="M183" s="210"/>
      <c r="N183" s="211"/>
      <c r="O183" s="211"/>
      <c r="P183" s="211"/>
      <c r="Q183" s="211"/>
      <c r="R183" s="211"/>
      <c r="S183" s="211"/>
      <c r="T183" s="212"/>
      <c r="AT183" s="213" t="s">
        <v>181</v>
      </c>
      <c r="AU183" s="213" t="s">
        <v>87</v>
      </c>
      <c r="AV183" s="13" t="s">
        <v>87</v>
      </c>
      <c r="AW183" s="13" t="s">
        <v>32</v>
      </c>
      <c r="AX183" s="13" t="s">
        <v>85</v>
      </c>
      <c r="AY183" s="213" t="s">
        <v>160</v>
      </c>
    </row>
    <row r="184" spans="2:63" s="12" customFormat="1" ht="22.9" customHeight="1">
      <c r="B184" s="172"/>
      <c r="C184" s="173"/>
      <c r="D184" s="174" t="s">
        <v>76</v>
      </c>
      <c r="E184" s="200" t="s">
        <v>158</v>
      </c>
      <c r="F184" s="200" t="s">
        <v>1622</v>
      </c>
      <c r="G184" s="173"/>
      <c r="H184" s="173"/>
      <c r="I184" s="176"/>
      <c r="J184" s="201">
        <f>BK184</f>
        <v>0</v>
      </c>
      <c r="K184" s="173"/>
      <c r="L184" s="178"/>
      <c r="M184" s="179"/>
      <c r="N184" s="180"/>
      <c r="O184" s="180"/>
      <c r="P184" s="181">
        <f>SUM(P185:P191)</f>
        <v>0</v>
      </c>
      <c r="Q184" s="180"/>
      <c r="R184" s="181">
        <f>SUM(R185:R191)</f>
        <v>0</v>
      </c>
      <c r="S184" s="180"/>
      <c r="T184" s="182">
        <f>SUM(T185:T191)</f>
        <v>0</v>
      </c>
      <c r="AR184" s="183" t="s">
        <v>85</v>
      </c>
      <c r="AT184" s="184" t="s">
        <v>76</v>
      </c>
      <c r="AU184" s="184" t="s">
        <v>85</v>
      </c>
      <c r="AY184" s="183" t="s">
        <v>160</v>
      </c>
      <c r="BK184" s="185">
        <f>SUM(BK185:BK191)</f>
        <v>0</v>
      </c>
    </row>
    <row r="185" spans="1:65" s="2" customFormat="1" ht="33" customHeight="1">
      <c r="A185" s="35"/>
      <c r="B185" s="36"/>
      <c r="C185" s="186" t="s">
        <v>352</v>
      </c>
      <c r="D185" s="186" t="s">
        <v>161</v>
      </c>
      <c r="E185" s="187" t="s">
        <v>1623</v>
      </c>
      <c r="F185" s="188" t="s">
        <v>1624</v>
      </c>
      <c r="G185" s="189" t="s">
        <v>452</v>
      </c>
      <c r="H185" s="190">
        <v>1</v>
      </c>
      <c r="I185" s="191"/>
      <c r="J185" s="192">
        <f aca="true" t="shared" si="0" ref="J185:J190">ROUND(I185*H185,2)</f>
        <v>0</v>
      </c>
      <c r="K185" s="193"/>
      <c r="L185" s="40"/>
      <c r="M185" s="194" t="s">
        <v>1</v>
      </c>
      <c r="N185" s="195" t="s">
        <v>42</v>
      </c>
      <c r="O185" s="72"/>
      <c r="P185" s="196">
        <f aca="true" t="shared" si="1" ref="P185:P190">O185*H185</f>
        <v>0</v>
      </c>
      <c r="Q185" s="196">
        <v>0</v>
      </c>
      <c r="R185" s="196">
        <f aca="true" t="shared" si="2" ref="R185:R190">Q185*H185</f>
        <v>0</v>
      </c>
      <c r="S185" s="196">
        <v>0</v>
      </c>
      <c r="T185" s="197">
        <f aca="true" t="shared" si="3" ref="T185:T190">S185*H185</f>
        <v>0</v>
      </c>
      <c r="U185" s="35"/>
      <c r="V185" s="35"/>
      <c r="W185" s="35"/>
      <c r="X185" s="35"/>
      <c r="Y185" s="35"/>
      <c r="Z185" s="35"/>
      <c r="AA185" s="35"/>
      <c r="AB185" s="35"/>
      <c r="AC185" s="35"/>
      <c r="AD185" s="35"/>
      <c r="AE185" s="35"/>
      <c r="AR185" s="198" t="s">
        <v>165</v>
      </c>
      <c r="AT185" s="198" t="s">
        <v>161</v>
      </c>
      <c r="AU185" s="198" t="s">
        <v>87</v>
      </c>
      <c r="AY185" s="18" t="s">
        <v>160</v>
      </c>
      <c r="BE185" s="199">
        <f aca="true" t="shared" si="4" ref="BE185:BE190">IF(N185="základní",J185,0)</f>
        <v>0</v>
      </c>
      <c r="BF185" s="199">
        <f aca="true" t="shared" si="5" ref="BF185:BF190">IF(N185="snížená",J185,0)</f>
        <v>0</v>
      </c>
      <c r="BG185" s="199">
        <f aca="true" t="shared" si="6" ref="BG185:BG190">IF(N185="zákl. přenesená",J185,0)</f>
        <v>0</v>
      </c>
      <c r="BH185" s="199">
        <f aca="true" t="shared" si="7" ref="BH185:BH190">IF(N185="sníž. přenesená",J185,0)</f>
        <v>0</v>
      </c>
      <c r="BI185" s="199">
        <f aca="true" t="shared" si="8" ref="BI185:BI190">IF(N185="nulová",J185,0)</f>
        <v>0</v>
      </c>
      <c r="BJ185" s="18" t="s">
        <v>85</v>
      </c>
      <c r="BK185" s="199">
        <f aca="true" t="shared" si="9" ref="BK185:BK190">ROUND(I185*H185,2)</f>
        <v>0</v>
      </c>
      <c r="BL185" s="18" t="s">
        <v>165</v>
      </c>
      <c r="BM185" s="198" t="s">
        <v>1625</v>
      </c>
    </row>
    <row r="186" spans="1:65" s="2" customFormat="1" ht="55.5" customHeight="1">
      <c r="A186" s="35"/>
      <c r="B186" s="36"/>
      <c r="C186" s="186" t="s">
        <v>356</v>
      </c>
      <c r="D186" s="186" t="s">
        <v>161</v>
      </c>
      <c r="E186" s="187" t="s">
        <v>1626</v>
      </c>
      <c r="F186" s="188" t="s">
        <v>1627</v>
      </c>
      <c r="G186" s="189" t="s">
        <v>452</v>
      </c>
      <c r="H186" s="190">
        <v>1</v>
      </c>
      <c r="I186" s="191"/>
      <c r="J186" s="192">
        <f t="shared" si="0"/>
        <v>0</v>
      </c>
      <c r="K186" s="193"/>
      <c r="L186" s="40"/>
      <c r="M186" s="194" t="s">
        <v>1</v>
      </c>
      <c r="N186" s="195" t="s">
        <v>42</v>
      </c>
      <c r="O186" s="72"/>
      <c r="P186" s="196">
        <f t="shared" si="1"/>
        <v>0</v>
      </c>
      <c r="Q186" s="196">
        <v>0</v>
      </c>
      <c r="R186" s="196">
        <f t="shared" si="2"/>
        <v>0</v>
      </c>
      <c r="S186" s="196">
        <v>0</v>
      </c>
      <c r="T186" s="197">
        <f t="shared" si="3"/>
        <v>0</v>
      </c>
      <c r="U186" s="35"/>
      <c r="V186" s="35"/>
      <c r="W186" s="35"/>
      <c r="X186" s="35"/>
      <c r="Y186" s="35"/>
      <c r="Z186" s="35"/>
      <c r="AA186" s="35"/>
      <c r="AB186" s="35"/>
      <c r="AC186" s="35"/>
      <c r="AD186" s="35"/>
      <c r="AE186" s="35"/>
      <c r="AR186" s="198" t="s">
        <v>165</v>
      </c>
      <c r="AT186" s="198" t="s">
        <v>161</v>
      </c>
      <c r="AU186" s="198" t="s">
        <v>87</v>
      </c>
      <c r="AY186" s="18" t="s">
        <v>160</v>
      </c>
      <c r="BE186" s="199">
        <f t="shared" si="4"/>
        <v>0</v>
      </c>
      <c r="BF186" s="199">
        <f t="shared" si="5"/>
        <v>0</v>
      </c>
      <c r="BG186" s="199">
        <f t="shared" si="6"/>
        <v>0</v>
      </c>
      <c r="BH186" s="199">
        <f t="shared" si="7"/>
        <v>0</v>
      </c>
      <c r="BI186" s="199">
        <f t="shared" si="8"/>
        <v>0</v>
      </c>
      <c r="BJ186" s="18" t="s">
        <v>85</v>
      </c>
      <c r="BK186" s="199">
        <f t="shared" si="9"/>
        <v>0</v>
      </c>
      <c r="BL186" s="18" t="s">
        <v>165</v>
      </c>
      <c r="BM186" s="198" t="s">
        <v>1628</v>
      </c>
    </row>
    <row r="187" spans="1:65" s="2" customFormat="1" ht="33" customHeight="1">
      <c r="A187" s="35"/>
      <c r="B187" s="36"/>
      <c r="C187" s="186" t="s">
        <v>361</v>
      </c>
      <c r="D187" s="186" t="s">
        <v>161</v>
      </c>
      <c r="E187" s="187" t="s">
        <v>1629</v>
      </c>
      <c r="F187" s="188" t="s">
        <v>1630</v>
      </c>
      <c r="G187" s="189" t="s">
        <v>452</v>
      </c>
      <c r="H187" s="190">
        <v>1</v>
      </c>
      <c r="I187" s="191"/>
      <c r="J187" s="192">
        <f t="shared" si="0"/>
        <v>0</v>
      </c>
      <c r="K187" s="193"/>
      <c r="L187" s="40"/>
      <c r="M187" s="194" t="s">
        <v>1</v>
      </c>
      <c r="N187" s="195" t="s">
        <v>42</v>
      </c>
      <c r="O187" s="72"/>
      <c r="P187" s="196">
        <f t="shared" si="1"/>
        <v>0</v>
      </c>
      <c r="Q187" s="196">
        <v>0</v>
      </c>
      <c r="R187" s="196">
        <f t="shared" si="2"/>
        <v>0</v>
      </c>
      <c r="S187" s="196">
        <v>0</v>
      </c>
      <c r="T187" s="197">
        <f t="shared" si="3"/>
        <v>0</v>
      </c>
      <c r="U187" s="35"/>
      <c r="V187" s="35"/>
      <c r="W187" s="35"/>
      <c r="X187" s="35"/>
      <c r="Y187" s="35"/>
      <c r="Z187" s="35"/>
      <c r="AA187" s="35"/>
      <c r="AB187" s="35"/>
      <c r="AC187" s="35"/>
      <c r="AD187" s="35"/>
      <c r="AE187" s="35"/>
      <c r="AR187" s="198" t="s">
        <v>165</v>
      </c>
      <c r="AT187" s="198" t="s">
        <v>161</v>
      </c>
      <c r="AU187" s="198" t="s">
        <v>87</v>
      </c>
      <c r="AY187" s="18" t="s">
        <v>160</v>
      </c>
      <c r="BE187" s="199">
        <f t="shared" si="4"/>
        <v>0</v>
      </c>
      <c r="BF187" s="199">
        <f t="shared" si="5"/>
        <v>0</v>
      </c>
      <c r="BG187" s="199">
        <f t="shared" si="6"/>
        <v>0</v>
      </c>
      <c r="BH187" s="199">
        <f t="shared" si="7"/>
        <v>0</v>
      </c>
      <c r="BI187" s="199">
        <f t="shared" si="8"/>
        <v>0</v>
      </c>
      <c r="BJ187" s="18" t="s">
        <v>85</v>
      </c>
      <c r="BK187" s="199">
        <f t="shared" si="9"/>
        <v>0</v>
      </c>
      <c r="BL187" s="18" t="s">
        <v>165</v>
      </c>
      <c r="BM187" s="198" t="s">
        <v>1631</v>
      </c>
    </row>
    <row r="188" spans="1:65" s="2" customFormat="1" ht="33" customHeight="1">
      <c r="A188" s="35"/>
      <c r="B188" s="36"/>
      <c r="C188" s="186" t="s">
        <v>315</v>
      </c>
      <c r="D188" s="186" t="s">
        <v>161</v>
      </c>
      <c r="E188" s="187" t="s">
        <v>1632</v>
      </c>
      <c r="F188" s="188" t="s">
        <v>1633</v>
      </c>
      <c r="G188" s="189" t="s">
        <v>452</v>
      </c>
      <c r="H188" s="190">
        <v>1</v>
      </c>
      <c r="I188" s="191"/>
      <c r="J188" s="192">
        <f t="shared" si="0"/>
        <v>0</v>
      </c>
      <c r="K188" s="193"/>
      <c r="L188" s="40"/>
      <c r="M188" s="194" t="s">
        <v>1</v>
      </c>
      <c r="N188" s="195" t="s">
        <v>42</v>
      </c>
      <c r="O188" s="72"/>
      <c r="P188" s="196">
        <f t="shared" si="1"/>
        <v>0</v>
      </c>
      <c r="Q188" s="196">
        <v>0</v>
      </c>
      <c r="R188" s="196">
        <f t="shared" si="2"/>
        <v>0</v>
      </c>
      <c r="S188" s="196">
        <v>0</v>
      </c>
      <c r="T188" s="197">
        <f t="shared" si="3"/>
        <v>0</v>
      </c>
      <c r="U188" s="35"/>
      <c r="V188" s="35"/>
      <c r="W188" s="35"/>
      <c r="X188" s="35"/>
      <c r="Y188" s="35"/>
      <c r="Z188" s="35"/>
      <c r="AA188" s="35"/>
      <c r="AB188" s="35"/>
      <c r="AC188" s="35"/>
      <c r="AD188" s="35"/>
      <c r="AE188" s="35"/>
      <c r="AR188" s="198" t="s">
        <v>165</v>
      </c>
      <c r="AT188" s="198" t="s">
        <v>161</v>
      </c>
      <c r="AU188" s="198" t="s">
        <v>87</v>
      </c>
      <c r="AY188" s="18" t="s">
        <v>160</v>
      </c>
      <c r="BE188" s="199">
        <f t="shared" si="4"/>
        <v>0</v>
      </c>
      <c r="BF188" s="199">
        <f t="shared" si="5"/>
        <v>0</v>
      </c>
      <c r="BG188" s="199">
        <f t="shared" si="6"/>
        <v>0</v>
      </c>
      <c r="BH188" s="199">
        <f t="shared" si="7"/>
        <v>0</v>
      </c>
      <c r="BI188" s="199">
        <f t="shared" si="8"/>
        <v>0</v>
      </c>
      <c r="BJ188" s="18" t="s">
        <v>85</v>
      </c>
      <c r="BK188" s="199">
        <f t="shared" si="9"/>
        <v>0</v>
      </c>
      <c r="BL188" s="18" t="s">
        <v>165</v>
      </c>
      <c r="BM188" s="198" t="s">
        <v>1634</v>
      </c>
    </row>
    <row r="189" spans="1:65" s="2" customFormat="1" ht="21.75" customHeight="1">
      <c r="A189" s="35"/>
      <c r="B189" s="36"/>
      <c r="C189" s="186" t="s">
        <v>370</v>
      </c>
      <c r="D189" s="186" t="s">
        <v>161</v>
      </c>
      <c r="E189" s="187" t="s">
        <v>1635</v>
      </c>
      <c r="F189" s="188" t="s">
        <v>1636</v>
      </c>
      <c r="G189" s="189" t="s">
        <v>452</v>
      </c>
      <c r="H189" s="190">
        <v>1</v>
      </c>
      <c r="I189" s="191"/>
      <c r="J189" s="192">
        <f t="shared" si="0"/>
        <v>0</v>
      </c>
      <c r="K189" s="193"/>
      <c r="L189" s="40"/>
      <c r="M189" s="194" t="s">
        <v>1</v>
      </c>
      <c r="N189" s="195" t="s">
        <v>42</v>
      </c>
      <c r="O189" s="72"/>
      <c r="P189" s="196">
        <f t="shared" si="1"/>
        <v>0</v>
      </c>
      <c r="Q189" s="196">
        <v>0</v>
      </c>
      <c r="R189" s="196">
        <f t="shared" si="2"/>
        <v>0</v>
      </c>
      <c r="S189" s="196">
        <v>0</v>
      </c>
      <c r="T189" s="197">
        <f t="shared" si="3"/>
        <v>0</v>
      </c>
      <c r="U189" s="35"/>
      <c r="V189" s="35"/>
      <c r="W189" s="35"/>
      <c r="X189" s="35"/>
      <c r="Y189" s="35"/>
      <c r="Z189" s="35"/>
      <c r="AA189" s="35"/>
      <c r="AB189" s="35"/>
      <c r="AC189" s="35"/>
      <c r="AD189" s="35"/>
      <c r="AE189" s="35"/>
      <c r="AR189" s="198" t="s">
        <v>165</v>
      </c>
      <c r="AT189" s="198" t="s">
        <v>161</v>
      </c>
      <c r="AU189" s="198" t="s">
        <v>87</v>
      </c>
      <c r="AY189" s="18" t="s">
        <v>160</v>
      </c>
      <c r="BE189" s="199">
        <f t="shared" si="4"/>
        <v>0</v>
      </c>
      <c r="BF189" s="199">
        <f t="shared" si="5"/>
        <v>0</v>
      </c>
      <c r="BG189" s="199">
        <f t="shared" si="6"/>
        <v>0</v>
      </c>
      <c r="BH189" s="199">
        <f t="shared" si="7"/>
        <v>0</v>
      </c>
      <c r="BI189" s="199">
        <f t="shared" si="8"/>
        <v>0</v>
      </c>
      <c r="BJ189" s="18" t="s">
        <v>85</v>
      </c>
      <c r="BK189" s="199">
        <f t="shared" si="9"/>
        <v>0</v>
      </c>
      <c r="BL189" s="18" t="s">
        <v>165</v>
      </c>
      <c r="BM189" s="198" t="s">
        <v>1637</v>
      </c>
    </row>
    <row r="190" spans="1:65" s="2" customFormat="1" ht="21.75" customHeight="1">
      <c r="A190" s="35"/>
      <c r="B190" s="36"/>
      <c r="C190" s="186" t="s">
        <v>375</v>
      </c>
      <c r="D190" s="186" t="s">
        <v>161</v>
      </c>
      <c r="E190" s="187" t="s">
        <v>1638</v>
      </c>
      <c r="F190" s="188" t="s">
        <v>1639</v>
      </c>
      <c r="G190" s="189" t="s">
        <v>452</v>
      </c>
      <c r="H190" s="190">
        <v>1</v>
      </c>
      <c r="I190" s="191"/>
      <c r="J190" s="192">
        <f t="shared" si="0"/>
        <v>0</v>
      </c>
      <c r="K190" s="193"/>
      <c r="L190" s="40"/>
      <c r="M190" s="194" t="s">
        <v>1</v>
      </c>
      <c r="N190" s="195" t="s">
        <v>42</v>
      </c>
      <c r="O190" s="72"/>
      <c r="P190" s="196">
        <f t="shared" si="1"/>
        <v>0</v>
      </c>
      <c r="Q190" s="196">
        <v>0</v>
      </c>
      <c r="R190" s="196">
        <f t="shared" si="2"/>
        <v>0</v>
      </c>
      <c r="S190" s="196">
        <v>0</v>
      </c>
      <c r="T190" s="197">
        <f t="shared" si="3"/>
        <v>0</v>
      </c>
      <c r="U190" s="35"/>
      <c r="V190" s="35"/>
      <c r="W190" s="35"/>
      <c r="X190" s="35"/>
      <c r="Y190" s="35"/>
      <c r="Z190" s="35"/>
      <c r="AA190" s="35"/>
      <c r="AB190" s="35"/>
      <c r="AC190" s="35"/>
      <c r="AD190" s="35"/>
      <c r="AE190" s="35"/>
      <c r="AR190" s="198" t="s">
        <v>165</v>
      </c>
      <c r="AT190" s="198" t="s">
        <v>161</v>
      </c>
      <c r="AU190" s="198" t="s">
        <v>87</v>
      </c>
      <c r="AY190" s="18" t="s">
        <v>160</v>
      </c>
      <c r="BE190" s="199">
        <f t="shared" si="4"/>
        <v>0</v>
      </c>
      <c r="BF190" s="199">
        <f t="shared" si="5"/>
        <v>0</v>
      </c>
      <c r="BG190" s="199">
        <f t="shared" si="6"/>
        <v>0</v>
      </c>
      <c r="BH190" s="199">
        <f t="shared" si="7"/>
        <v>0</v>
      </c>
      <c r="BI190" s="199">
        <f t="shared" si="8"/>
        <v>0</v>
      </c>
      <c r="BJ190" s="18" t="s">
        <v>85</v>
      </c>
      <c r="BK190" s="199">
        <f t="shared" si="9"/>
        <v>0</v>
      </c>
      <c r="BL190" s="18" t="s">
        <v>165</v>
      </c>
      <c r="BM190" s="198" t="s">
        <v>1640</v>
      </c>
    </row>
    <row r="191" spans="1:47" s="2" customFormat="1" ht="126.75">
      <c r="A191" s="35"/>
      <c r="B191" s="36"/>
      <c r="C191" s="37"/>
      <c r="D191" s="204" t="s">
        <v>187</v>
      </c>
      <c r="E191" s="37"/>
      <c r="F191" s="214" t="s">
        <v>1641</v>
      </c>
      <c r="G191" s="37"/>
      <c r="H191" s="37"/>
      <c r="I191" s="215"/>
      <c r="J191" s="37"/>
      <c r="K191" s="37"/>
      <c r="L191" s="40"/>
      <c r="M191" s="216"/>
      <c r="N191" s="217"/>
      <c r="O191" s="72"/>
      <c r="P191" s="72"/>
      <c r="Q191" s="72"/>
      <c r="R191" s="72"/>
      <c r="S191" s="72"/>
      <c r="T191" s="73"/>
      <c r="U191" s="35"/>
      <c r="V191" s="35"/>
      <c r="W191" s="35"/>
      <c r="X191" s="35"/>
      <c r="Y191" s="35"/>
      <c r="Z191" s="35"/>
      <c r="AA191" s="35"/>
      <c r="AB191" s="35"/>
      <c r="AC191" s="35"/>
      <c r="AD191" s="35"/>
      <c r="AE191" s="35"/>
      <c r="AT191" s="18" t="s">
        <v>187</v>
      </c>
      <c r="AU191" s="18" t="s">
        <v>87</v>
      </c>
    </row>
    <row r="192" spans="2:63" s="12" customFormat="1" ht="22.9" customHeight="1">
      <c r="B192" s="172"/>
      <c r="C192" s="173"/>
      <c r="D192" s="174" t="s">
        <v>76</v>
      </c>
      <c r="E192" s="200" t="s">
        <v>555</v>
      </c>
      <c r="F192" s="200" t="s">
        <v>556</v>
      </c>
      <c r="G192" s="173"/>
      <c r="H192" s="173"/>
      <c r="I192" s="176"/>
      <c r="J192" s="201">
        <f>BK192</f>
        <v>0</v>
      </c>
      <c r="K192" s="173"/>
      <c r="L192" s="178"/>
      <c r="M192" s="179"/>
      <c r="N192" s="180"/>
      <c r="O192" s="180"/>
      <c r="P192" s="181">
        <f>P193</f>
        <v>0</v>
      </c>
      <c r="Q192" s="180"/>
      <c r="R192" s="181">
        <f>R193</f>
        <v>0</v>
      </c>
      <c r="S192" s="180"/>
      <c r="T192" s="182">
        <f>T193</f>
        <v>0</v>
      </c>
      <c r="AR192" s="183" t="s">
        <v>85</v>
      </c>
      <c r="AT192" s="184" t="s">
        <v>76</v>
      </c>
      <c r="AU192" s="184" t="s">
        <v>85</v>
      </c>
      <c r="AY192" s="183" t="s">
        <v>160</v>
      </c>
      <c r="BK192" s="185">
        <f>BK193</f>
        <v>0</v>
      </c>
    </row>
    <row r="193" spans="1:65" s="2" customFormat="1" ht="33" customHeight="1">
      <c r="A193" s="35"/>
      <c r="B193" s="36"/>
      <c r="C193" s="186" t="s">
        <v>379</v>
      </c>
      <c r="D193" s="186" t="s">
        <v>161</v>
      </c>
      <c r="E193" s="187" t="s">
        <v>1642</v>
      </c>
      <c r="F193" s="188" t="s">
        <v>1643</v>
      </c>
      <c r="G193" s="189" t="s">
        <v>217</v>
      </c>
      <c r="H193" s="190">
        <v>99.467</v>
      </c>
      <c r="I193" s="191"/>
      <c r="J193" s="192">
        <f>ROUND(I193*H193,2)</f>
        <v>0</v>
      </c>
      <c r="K193" s="193"/>
      <c r="L193" s="40"/>
      <c r="M193" s="194" t="s">
        <v>1</v>
      </c>
      <c r="N193" s="195" t="s">
        <v>42</v>
      </c>
      <c r="O193" s="72"/>
      <c r="P193" s="196">
        <f>O193*H193</f>
        <v>0</v>
      </c>
      <c r="Q193" s="196">
        <v>0</v>
      </c>
      <c r="R193" s="196">
        <f>Q193*H193</f>
        <v>0</v>
      </c>
      <c r="S193" s="196">
        <v>0</v>
      </c>
      <c r="T193" s="197">
        <f>S193*H193</f>
        <v>0</v>
      </c>
      <c r="U193" s="35"/>
      <c r="V193" s="35"/>
      <c r="W193" s="35"/>
      <c r="X193" s="35"/>
      <c r="Y193" s="35"/>
      <c r="Z193" s="35"/>
      <c r="AA193" s="35"/>
      <c r="AB193" s="35"/>
      <c r="AC193" s="35"/>
      <c r="AD193" s="35"/>
      <c r="AE193" s="35"/>
      <c r="AR193" s="198" t="s">
        <v>165</v>
      </c>
      <c r="AT193" s="198" t="s">
        <v>161</v>
      </c>
      <c r="AU193" s="198" t="s">
        <v>87</v>
      </c>
      <c r="AY193" s="18" t="s">
        <v>160</v>
      </c>
      <c r="BE193" s="199">
        <f>IF(N193="základní",J193,0)</f>
        <v>0</v>
      </c>
      <c r="BF193" s="199">
        <f>IF(N193="snížená",J193,0)</f>
        <v>0</v>
      </c>
      <c r="BG193" s="199">
        <f>IF(N193="zákl. přenesená",J193,0)</f>
        <v>0</v>
      </c>
      <c r="BH193" s="199">
        <f>IF(N193="sníž. přenesená",J193,0)</f>
        <v>0</v>
      </c>
      <c r="BI193" s="199">
        <f>IF(N193="nulová",J193,0)</f>
        <v>0</v>
      </c>
      <c r="BJ193" s="18" t="s">
        <v>85</v>
      </c>
      <c r="BK193" s="199">
        <f>ROUND(I193*H193,2)</f>
        <v>0</v>
      </c>
      <c r="BL193" s="18" t="s">
        <v>165</v>
      </c>
      <c r="BM193" s="198" t="s">
        <v>1644</v>
      </c>
    </row>
    <row r="194" spans="2:63" s="12" customFormat="1" ht="25.9" customHeight="1">
      <c r="B194" s="172"/>
      <c r="C194" s="173"/>
      <c r="D194" s="174" t="s">
        <v>76</v>
      </c>
      <c r="E194" s="175" t="s">
        <v>1094</v>
      </c>
      <c r="F194" s="175" t="s">
        <v>1095</v>
      </c>
      <c r="G194" s="173"/>
      <c r="H194" s="173"/>
      <c r="I194" s="176"/>
      <c r="J194" s="177">
        <f>BK194</f>
        <v>0</v>
      </c>
      <c r="K194" s="173"/>
      <c r="L194" s="178"/>
      <c r="M194" s="179"/>
      <c r="N194" s="180"/>
      <c r="O194" s="180"/>
      <c r="P194" s="181">
        <f>P195</f>
        <v>0</v>
      </c>
      <c r="Q194" s="180"/>
      <c r="R194" s="181">
        <f>R195</f>
        <v>0.03438</v>
      </c>
      <c r="S194" s="180"/>
      <c r="T194" s="182">
        <f>T195</f>
        <v>0</v>
      </c>
      <c r="AR194" s="183" t="s">
        <v>87</v>
      </c>
      <c r="AT194" s="184" t="s">
        <v>76</v>
      </c>
      <c r="AU194" s="184" t="s">
        <v>77</v>
      </c>
      <c r="AY194" s="183" t="s">
        <v>160</v>
      </c>
      <c r="BK194" s="185">
        <f>BK195</f>
        <v>0</v>
      </c>
    </row>
    <row r="195" spans="2:63" s="12" customFormat="1" ht="22.9" customHeight="1">
      <c r="B195" s="172"/>
      <c r="C195" s="173"/>
      <c r="D195" s="174" t="s">
        <v>76</v>
      </c>
      <c r="E195" s="200" t="s">
        <v>1645</v>
      </c>
      <c r="F195" s="200" t="s">
        <v>1646</v>
      </c>
      <c r="G195" s="173"/>
      <c r="H195" s="173"/>
      <c r="I195" s="176"/>
      <c r="J195" s="201">
        <f>BK195</f>
        <v>0</v>
      </c>
      <c r="K195" s="173"/>
      <c r="L195" s="178"/>
      <c r="M195" s="179"/>
      <c r="N195" s="180"/>
      <c r="O195" s="180"/>
      <c r="P195" s="181">
        <f>SUM(P196:P198)</f>
        <v>0</v>
      </c>
      <c r="Q195" s="180"/>
      <c r="R195" s="181">
        <f>SUM(R196:R198)</f>
        <v>0.03438</v>
      </c>
      <c r="S195" s="180"/>
      <c r="T195" s="182">
        <f>SUM(T196:T198)</f>
        <v>0</v>
      </c>
      <c r="AR195" s="183" t="s">
        <v>87</v>
      </c>
      <c r="AT195" s="184" t="s">
        <v>76</v>
      </c>
      <c r="AU195" s="184" t="s">
        <v>85</v>
      </c>
      <c r="AY195" s="183" t="s">
        <v>160</v>
      </c>
      <c r="BK195" s="185">
        <f>SUM(BK196:BK198)</f>
        <v>0</v>
      </c>
    </row>
    <row r="196" spans="1:65" s="2" customFormat="1" ht="21.75" customHeight="1">
      <c r="A196" s="35"/>
      <c r="B196" s="36"/>
      <c r="C196" s="186" t="s">
        <v>333</v>
      </c>
      <c r="D196" s="186" t="s">
        <v>161</v>
      </c>
      <c r="E196" s="187" t="s">
        <v>1647</v>
      </c>
      <c r="F196" s="188" t="s">
        <v>1648</v>
      </c>
      <c r="G196" s="189" t="s">
        <v>179</v>
      </c>
      <c r="H196" s="190">
        <v>10.64</v>
      </c>
      <c r="I196" s="191"/>
      <c r="J196" s="192">
        <f>ROUND(I196*H196,2)</f>
        <v>0</v>
      </c>
      <c r="K196" s="193"/>
      <c r="L196" s="40"/>
      <c r="M196" s="194" t="s">
        <v>1</v>
      </c>
      <c r="N196" s="195" t="s">
        <v>42</v>
      </c>
      <c r="O196" s="72"/>
      <c r="P196" s="196">
        <f>O196*H196</f>
        <v>0</v>
      </c>
      <c r="Q196" s="196">
        <v>0.00075</v>
      </c>
      <c r="R196" s="196">
        <f>Q196*H196</f>
        <v>0.007980000000000001</v>
      </c>
      <c r="S196" s="196">
        <v>0</v>
      </c>
      <c r="T196" s="197">
        <f>S196*H196</f>
        <v>0</v>
      </c>
      <c r="U196" s="35"/>
      <c r="V196" s="35"/>
      <c r="W196" s="35"/>
      <c r="X196" s="35"/>
      <c r="Y196" s="35"/>
      <c r="Z196" s="35"/>
      <c r="AA196" s="35"/>
      <c r="AB196" s="35"/>
      <c r="AC196" s="35"/>
      <c r="AD196" s="35"/>
      <c r="AE196" s="35"/>
      <c r="AR196" s="198" t="s">
        <v>237</v>
      </c>
      <c r="AT196" s="198" t="s">
        <v>161</v>
      </c>
      <c r="AU196" s="198" t="s">
        <v>87</v>
      </c>
      <c r="AY196" s="18" t="s">
        <v>160</v>
      </c>
      <c r="BE196" s="199">
        <f>IF(N196="základní",J196,0)</f>
        <v>0</v>
      </c>
      <c r="BF196" s="199">
        <f>IF(N196="snížená",J196,0)</f>
        <v>0</v>
      </c>
      <c r="BG196" s="199">
        <f>IF(N196="zákl. přenesená",J196,0)</f>
        <v>0</v>
      </c>
      <c r="BH196" s="199">
        <f>IF(N196="sníž. přenesená",J196,0)</f>
        <v>0</v>
      </c>
      <c r="BI196" s="199">
        <f>IF(N196="nulová",J196,0)</f>
        <v>0</v>
      </c>
      <c r="BJ196" s="18" t="s">
        <v>85</v>
      </c>
      <c r="BK196" s="199">
        <f>ROUND(I196*H196,2)</f>
        <v>0</v>
      </c>
      <c r="BL196" s="18" t="s">
        <v>237</v>
      </c>
      <c r="BM196" s="198" t="s">
        <v>1649</v>
      </c>
    </row>
    <row r="197" spans="2:51" s="13" customFormat="1" ht="11.25">
      <c r="B197" s="202"/>
      <c r="C197" s="203"/>
      <c r="D197" s="204" t="s">
        <v>181</v>
      </c>
      <c r="E197" s="205" t="s">
        <v>1</v>
      </c>
      <c r="F197" s="206" t="s">
        <v>1650</v>
      </c>
      <c r="G197" s="203"/>
      <c r="H197" s="207">
        <v>10.64</v>
      </c>
      <c r="I197" s="208"/>
      <c r="J197" s="203"/>
      <c r="K197" s="203"/>
      <c r="L197" s="209"/>
      <c r="M197" s="210"/>
      <c r="N197" s="211"/>
      <c r="O197" s="211"/>
      <c r="P197" s="211"/>
      <c r="Q197" s="211"/>
      <c r="R197" s="211"/>
      <c r="S197" s="211"/>
      <c r="T197" s="212"/>
      <c r="AT197" s="213" t="s">
        <v>181</v>
      </c>
      <c r="AU197" s="213" t="s">
        <v>87</v>
      </c>
      <c r="AV197" s="13" t="s">
        <v>87</v>
      </c>
      <c r="AW197" s="13" t="s">
        <v>32</v>
      </c>
      <c r="AX197" s="13" t="s">
        <v>85</v>
      </c>
      <c r="AY197" s="213" t="s">
        <v>160</v>
      </c>
    </row>
    <row r="198" spans="1:65" s="2" customFormat="1" ht="21.75" customHeight="1">
      <c r="A198" s="35"/>
      <c r="B198" s="36"/>
      <c r="C198" s="186" t="s">
        <v>387</v>
      </c>
      <c r="D198" s="186" t="s">
        <v>161</v>
      </c>
      <c r="E198" s="187" t="s">
        <v>1651</v>
      </c>
      <c r="F198" s="188" t="s">
        <v>1652</v>
      </c>
      <c r="G198" s="189" t="s">
        <v>179</v>
      </c>
      <c r="H198" s="190">
        <v>33</v>
      </c>
      <c r="I198" s="191"/>
      <c r="J198" s="192">
        <f>ROUND(I198*H198,2)</f>
        <v>0</v>
      </c>
      <c r="K198" s="193"/>
      <c r="L198" s="40"/>
      <c r="M198" s="218" t="s">
        <v>1</v>
      </c>
      <c r="N198" s="219" t="s">
        <v>42</v>
      </c>
      <c r="O198" s="220"/>
      <c r="P198" s="221">
        <f>O198*H198</f>
        <v>0</v>
      </c>
      <c r="Q198" s="221">
        <v>0.0008</v>
      </c>
      <c r="R198" s="221">
        <f>Q198*H198</f>
        <v>0.0264</v>
      </c>
      <c r="S198" s="221">
        <v>0</v>
      </c>
      <c r="T198" s="222">
        <f>S198*H198</f>
        <v>0</v>
      </c>
      <c r="U198" s="35"/>
      <c r="V198" s="35"/>
      <c r="W198" s="35"/>
      <c r="X198" s="35"/>
      <c r="Y198" s="35"/>
      <c r="Z198" s="35"/>
      <c r="AA198" s="35"/>
      <c r="AB198" s="35"/>
      <c r="AC198" s="35"/>
      <c r="AD198" s="35"/>
      <c r="AE198" s="35"/>
      <c r="AR198" s="198" t="s">
        <v>237</v>
      </c>
      <c r="AT198" s="198" t="s">
        <v>161</v>
      </c>
      <c r="AU198" s="198" t="s">
        <v>87</v>
      </c>
      <c r="AY198" s="18" t="s">
        <v>160</v>
      </c>
      <c r="BE198" s="199">
        <f>IF(N198="základní",J198,0)</f>
        <v>0</v>
      </c>
      <c r="BF198" s="199">
        <f>IF(N198="snížená",J198,0)</f>
        <v>0</v>
      </c>
      <c r="BG198" s="199">
        <f>IF(N198="zákl. přenesená",J198,0)</f>
        <v>0</v>
      </c>
      <c r="BH198" s="199">
        <f>IF(N198="sníž. přenesená",J198,0)</f>
        <v>0</v>
      </c>
      <c r="BI198" s="199">
        <f>IF(N198="nulová",J198,0)</f>
        <v>0</v>
      </c>
      <c r="BJ198" s="18" t="s">
        <v>85</v>
      </c>
      <c r="BK198" s="199">
        <f>ROUND(I198*H198,2)</f>
        <v>0</v>
      </c>
      <c r="BL198" s="18" t="s">
        <v>237</v>
      </c>
      <c r="BM198" s="198" t="s">
        <v>1653</v>
      </c>
    </row>
    <row r="199" spans="1:31" s="2" customFormat="1" ht="6.95" customHeight="1">
      <c r="A199" s="35"/>
      <c r="B199" s="55"/>
      <c r="C199" s="56"/>
      <c r="D199" s="56"/>
      <c r="E199" s="56"/>
      <c r="F199" s="56"/>
      <c r="G199" s="56"/>
      <c r="H199" s="56"/>
      <c r="I199" s="56"/>
      <c r="J199" s="56"/>
      <c r="K199" s="56"/>
      <c r="L199" s="40"/>
      <c r="M199" s="35"/>
      <c r="O199" s="35"/>
      <c r="P199" s="35"/>
      <c r="Q199" s="35"/>
      <c r="R199" s="35"/>
      <c r="S199" s="35"/>
      <c r="T199" s="35"/>
      <c r="U199" s="35"/>
      <c r="V199" s="35"/>
      <c r="W199" s="35"/>
      <c r="X199" s="35"/>
      <c r="Y199" s="35"/>
      <c r="Z199" s="35"/>
      <c r="AA199" s="35"/>
      <c r="AB199" s="35"/>
      <c r="AC199" s="35"/>
      <c r="AD199" s="35"/>
      <c r="AE199" s="35"/>
    </row>
  </sheetData>
  <sheetProtection algorithmName="SHA-512" hashValue="OTPOkCHT+dZbp9bcO7db7w0NbmEXpblSPleH4c7Ns1we6hFZzw2jYC/I5B9y8pzK8+UxtLr+eTDJuyZQAlC1ng==" saltValue="cipGKORthmjSJjpG6eODqF8/78ybUvdXMlMK+8WtlSLB7KS3uCNqD8hvSWqWFDYmimLrsbzbLnDeTPZe5F5Kdg==" spinCount="100000" sheet="1" objects="1" scenarios="1" formatColumns="0" formatRows="0" autoFilter="0"/>
  <autoFilter ref="C124:K198"/>
  <mergeCells count="9">
    <mergeCell ref="E87:H87"/>
    <mergeCell ref="E115:H115"/>
    <mergeCell ref="E117:H117"/>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1"/>
      <c r="M2" s="301"/>
      <c r="N2" s="301"/>
      <c r="O2" s="301"/>
      <c r="P2" s="301"/>
      <c r="Q2" s="301"/>
      <c r="R2" s="301"/>
      <c r="S2" s="301"/>
      <c r="T2" s="301"/>
      <c r="U2" s="301"/>
      <c r="V2" s="301"/>
      <c r="AT2" s="18" t="s">
        <v>126</v>
      </c>
    </row>
    <row r="3" spans="2:46" s="1" customFormat="1" ht="6.95" customHeight="1">
      <c r="B3" s="109"/>
      <c r="C3" s="110"/>
      <c r="D3" s="110"/>
      <c r="E3" s="110"/>
      <c r="F3" s="110"/>
      <c r="G3" s="110"/>
      <c r="H3" s="110"/>
      <c r="I3" s="110"/>
      <c r="J3" s="110"/>
      <c r="K3" s="110"/>
      <c r="L3" s="21"/>
      <c r="AT3" s="18" t="s">
        <v>87</v>
      </c>
    </row>
    <row r="4" spans="2:46" s="1" customFormat="1" ht="24.95" customHeight="1">
      <c r="B4" s="21"/>
      <c r="D4" s="111" t="s">
        <v>133</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16" t="str">
        <f>'Rekapitulace stavby'!K6</f>
        <v>Revitalizace prostranství Na Rybníčku k.ú. Třeboň</v>
      </c>
      <c r="F7" s="317"/>
      <c r="G7" s="317"/>
      <c r="H7" s="317"/>
      <c r="L7" s="21"/>
    </row>
    <row r="8" spans="1:31" s="2" customFormat="1" ht="12" customHeight="1">
      <c r="A8" s="35"/>
      <c r="B8" s="40"/>
      <c r="C8" s="35"/>
      <c r="D8" s="113" t="s">
        <v>134</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18" t="s">
        <v>1654</v>
      </c>
      <c r="F9" s="319"/>
      <c r="G9" s="319"/>
      <c r="H9" s="319"/>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20. 8. 2021</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20" t="str">
        <f>'Rekapitulace stavby'!E14</f>
        <v>Vyplň údaj</v>
      </c>
      <c r="F18" s="321"/>
      <c r="G18" s="321"/>
      <c r="H18" s="321"/>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31</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33</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34</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47.25" customHeight="1">
      <c r="A27" s="116"/>
      <c r="B27" s="117"/>
      <c r="C27" s="116"/>
      <c r="D27" s="116"/>
      <c r="E27" s="322" t="s">
        <v>36</v>
      </c>
      <c r="F27" s="322"/>
      <c r="G27" s="322"/>
      <c r="H27" s="322"/>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37</v>
      </c>
      <c r="E30" s="35"/>
      <c r="F30" s="35"/>
      <c r="G30" s="35"/>
      <c r="H30" s="35"/>
      <c r="I30" s="35"/>
      <c r="J30" s="121">
        <f>ROUND(J121,2)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39</v>
      </c>
      <c r="G32" s="35"/>
      <c r="H32" s="35"/>
      <c r="I32" s="122" t="s">
        <v>38</v>
      </c>
      <c r="J32" s="122" t="s">
        <v>40</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41</v>
      </c>
      <c r="E33" s="113" t="s">
        <v>42</v>
      </c>
      <c r="F33" s="124">
        <f>ROUND((SUM(BE121:BE167)),2)</f>
        <v>0</v>
      </c>
      <c r="G33" s="35"/>
      <c r="H33" s="35"/>
      <c r="I33" s="125">
        <v>0.21</v>
      </c>
      <c r="J33" s="124">
        <f>ROUND(((SUM(BE121:BE167))*I33),2)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43</v>
      </c>
      <c r="F34" s="124">
        <f>ROUND((SUM(BF121:BF167)),2)</f>
        <v>0</v>
      </c>
      <c r="G34" s="35"/>
      <c r="H34" s="35"/>
      <c r="I34" s="125">
        <v>0.15</v>
      </c>
      <c r="J34" s="124">
        <f>ROUND(((SUM(BF121:BF167))*I34),2)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44</v>
      </c>
      <c r="F35" s="124">
        <f>ROUND((SUM(BG121:BG167)),2)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45</v>
      </c>
      <c r="F36" s="124">
        <f>ROUND((SUM(BH121:BH167)),2)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46</v>
      </c>
      <c r="F37" s="124">
        <f>ROUND((SUM(BI121:BI167)),2)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47</v>
      </c>
      <c r="E39" s="128"/>
      <c r="F39" s="128"/>
      <c r="G39" s="129" t="s">
        <v>48</v>
      </c>
      <c r="H39" s="130" t="s">
        <v>49</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50</v>
      </c>
      <c r="E50" s="134"/>
      <c r="F50" s="134"/>
      <c r="G50" s="133" t="s">
        <v>51</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52</v>
      </c>
      <c r="E61" s="136"/>
      <c r="F61" s="137" t="s">
        <v>53</v>
      </c>
      <c r="G61" s="135" t="s">
        <v>52</v>
      </c>
      <c r="H61" s="136"/>
      <c r="I61" s="136"/>
      <c r="J61" s="138" t="s">
        <v>53</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54</v>
      </c>
      <c r="E65" s="139"/>
      <c r="F65" s="139"/>
      <c r="G65" s="133" t="s">
        <v>55</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52</v>
      </c>
      <c r="E76" s="136"/>
      <c r="F76" s="137" t="s">
        <v>53</v>
      </c>
      <c r="G76" s="135" t="s">
        <v>52</v>
      </c>
      <c r="H76" s="136"/>
      <c r="I76" s="136"/>
      <c r="J76" s="138" t="s">
        <v>53</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136</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23" t="str">
        <f>E7</f>
        <v>Revitalizace prostranství Na Rybníčku k.ú. Třeboň</v>
      </c>
      <c r="F85" s="324"/>
      <c r="G85" s="324"/>
      <c r="H85" s="324"/>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134</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79" t="str">
        <f>E9</f>
        <v xml:space="preserve">SO 702 - Mobiliář </v>
      </c>
      <c r="F87" s="325"/>
      <c r="G87" s="325"/>
      <c r="H87" s="325"/>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Třeboň</v>
      </c>
      <c r="G89" s="37"/>
      <c r="H89" s="37"/>
      <c r="I89" s="30" t="s">
        <v>22</v>
      </c>
      <c r="J89" s="67" t="str">
        <f>IF(J12="","",J12)</f>
        <v>20. 8. 2021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7" customHeight="1">
      <c r="A91" s="35"/>
      <c r="B91" s="36"/>
      <c r="C91" s="30" t="s">
        <v>24</v>
      </c>
      <c r="D91" s="37"/>
      <c r="E91" s="37"/>
      <c r="F91" s="28" t="str">
        <f>E15</f>
        <v>Město Třeboň</v>
      </c>
      <c r="G91" s="37"/>
      <c r="H91" s="37"/>
      <c r="I91" s="30" t="s">
        <v>30</v>
      </c>
      <c r="J91" s="33" t="str">
        <f>E21</f>
        <v>Ing. arch. Martin Jirovský</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Ing. Barbora Filip</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137</v>
      </c>
      <c r="D94" s="145"/>
      <c r="E94" s="145"/>
      <c r="F94" s="145"/>
      <c r="G94" s="145"/>
      <c r="H94" s="145"/>
      <c r="I94" s="145"/>
      <c r="J94" s="146" t="s">
        <v>138</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139</v>
      </c>
      <c r="D96" s="37"/>
      <c r="E96" s="37"/>
      <c r="F96" s="37"/>
      <c r="G96" s="37"/>
      <c r="H96" s="37"/>
      <c r="I96" s="37"/>
      <c r="J96" s="85">
        <f>J121</f>
        <v>0</v>
      </c>
      <c r="K96" s="37"/>
      <c r="L96" s="52"/>
      <c r="S96" s="35"/>
      <c r="T96" s="35"/>
      <c r="U96" s="35"/>
      <c r="V96" s="35"/>
      <c r="W96" s="35"/>
      <c r="X96" s="35"/>
      <c r="Y96" s="35"/>
      <c r="Z96" s="35"/>
      <c r="AA96" s="35"/>
      <c r="AB96" s="35"/>
      <c r="AC96" s="35"/>
      <c r="AD96" s="35"/>
      <c r="AE96" s="35"/>
      <c r="AU96" s="18" t="s">
        <v>140</v>
      </c>
    </row>
    <row r="97" spans="2:12" s="9" customFormat="1" ht="24.95" customHeight="1">
      <c r="B97" s="148"/>
      <c r="C97" s="149"/>
      <c r="D97" s="150" t="s">
        <v>142</v>
      </c>
      <c r="E97" s="151"/>
      <c r="F97" s="151"/>
      <c r="G97" s="151"/>
      <c r="H97" s="151"/>
      <c r="I97" s="151"/>
      <c r="J97" s="152">
        <f>J122</f>
        <v>0</v>
      </c>
      <c r="K97" s="149"/>
      <c r="L97" s="153"/>
    </row>
    <row r="98" spans="2:12" s="10" customFormat="1" ht="19.9" customHeight="1">
      <c r="B98" s="154"/>
      <c r="C98" s="155"/>
      <c r="D98" s="156" t="s">
        <v>143</v>
      </c>
      <c r="E98" s="157"/>
      <c r="F98" s="157"/>
      <c r="G98" s="157"/>
      <c r="H98" s="157"/>
      <c r="I98" s="157"/>
      <c r="J98" s="158">
        <f>J123</f>
        <v>0</v>
      </c>
      <c r="K98" s="155"/>
      <c r="L98" s="159"/>
    </row>
    <row r="99" spans="2:12" s="10" customFormat="1" ht="19.9" customHeight="1">
      <c r="B99" s="154"/>
      <c r="C99" s="155"/>
      <c r="D99" s="156" t="s">
        <v>252</v>
      </c>
      <c r="E99" s="157"/>
      <c r="F99" s="157"/>
      <c r="G99" s="157"/>
      <c r="H99" s="157"/>
      <c r="I99" s="157"/>
      <c r="J99" s="158">
        <f>J138</f>
        <v>0</v>
      </c>
      <c r="K99" s="155"/>
      <c r="L99" s="159"/>
    </row>
    <row r="100" spans="2:12" s="10" customFormat="1" ht="19.9" customHeight="1">
      <c r="B100" s="154"/>
      <c r="C100" s="155"/>
      <c r="D100" s="156" t="s">
        <v>253</v>
      </c>
      <c r="E100" s="157"/>
      <c r="F100" s="157"/>
      <c r="G100" s="157"/>
      <c r="H100" s="157"/>
      <c r="I100" s="157"/>
      <c r="J100" s="158">
        <f>J163</f>
        <v>0</v>
      </c>
      <c r="K100" s="155"/>
      <c r="L100" s="159"/>
    </row>
    <row r="101" spans="2:12" s="9" customFormat="1" ht="24.95" customHeight="1">
      <c r="B101" s="148"/>
      <c r="C101" s="149"/>
      <c r="D101" s="150" t="s">
        <v>835</v>
      </c>
      <c r="E101" s="151"/>
      <c r="F101" s="151"/>
      <c r="G101" s="151"/>
      <c r="H101" s="151"/>
      <c r="I101" s="151"/>
      <c r="J101" s="152">
        <f>J166</f>
        <v>0</v>
      </c>
      <c r="K101" s="149"/>
      <c r="L101" s="153"/>
    </row>
    <row r="102" spans="1:31" s="2" customFormat="1" ht="21.75" customHeight="1">
      <c r="A102" s="35"/>
      <c r="B102" s="36"/>
      <c r="C102" s="37"/>
      <c r="D102" s="37"/>
      <c r="E102" s="37"/>
      <c r="F102" s="37"/>
      <c r="G102" s="37"/>
      <c r="H102" s="37"/>
      <c r="I102" s="37"/>
      <c r="J102" s="37"/>
      <c r="K102" s="37"/>
      <c r="L102" s="52"/>
      <c r="S102" s="35"/>
      <c r="T102" s="35"/>
      <c r="U102" s="35"/>
      <c r="V102" s="35"/>
      <c r="W102" s="35"/>
      <c r="X102" s="35"/>
      <c r="Y102" s="35"/>
      <c r="Z102" s="35"/>
      <c r="AA102" s="35"/>
      <c r="AB102" s="35"/>
      <c r="AC102" s="35"/>
      <c r="AD102" s="35"/>
      <c r="AE102" s="35"/>
    </row>
    <row r="103" spans="1:31" s="2" customFormat="1" ht="6.95" customHeight="1">
      <c r="A103" s="35"/>
      <c r="B103" s="55"/>
      <c r="C103" s="56"/>
      <c r="D103" s="56"/>
      <c r="E103" s="56"/>
      <c r="F103" s="56"/>
      <c r="G103" s="56"/>
      <c r="H103" s="56"/>
      <c r="I103" s="56"/>
      <c r="J103" s="56"/>
      <c r="K103" s="56"/>
      <c r="L103" s="52"/>
      <c r="S103" s="35"/>
      <c r="T103" s="35"/>
      <c r="U103" s="35"/>
      <c r="V103" s="35"/>
      <c r="W103" s="35"/>
      <c r="X103" s="35"/>
      <c r="Y103" s="35"/>
      <c r="Z103" s="35"/>
      <c r="AA103" s="35"/>
      <c r="AB103" s="35"/>
      <c r="AC103" s="35"/>
      <c r="AD103" s="35"/>
      <c r="AE103" s="35"/>
    </row>
    <row r="107" spans="1:31" s="2" customFormat="1" ht="6.95" customHeight="1">
      <c r="A107" s="35"/>
      <c r="B107" s="57"/>
      <c r="C107" s="58"/>
      <c r="D107" s="58"/>
      <c r="E107" s="58"/>
      <c r="F107" s="58"/>
      <c r="G107" s="58"/>
      <c r="H107" s="58"/>
      <c r="I107" s="58"/>
      <c r="J107" s="58"/>
      <c r="K107" s="58"/>
      <c r="L107" s="52"/>
      <c r="S107" s="35"/>
      <c r="T107" s="35"/>
      <c r="U107" s="35"/>
      <c r="V107" s="35"/>
      <c r="W107" s="35"/>
      <c r="X107" s="35"/>
      <c r="Y107" s="35"/>
      <c r="Z107" s="35"/>
      <c r="AA107" s="35"/>
      <c r="AB107" s="35"/>
      <c r="AC107" s="35"/>
      <c r="AD107" s="35"/>
      <c r="AE107" s="35"/>
    </row>
    <row r="108" spans="1:31" s="2" customFormat="1" ht="24.95" customHeight="1">
      <c r="A108" s="35"/>
      <c r="B108" s="36"/>
      <c r="C108" s="24" t="s">
        <v>145</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6.95" customHeight="1">
      <c r="A109" s="35"/>
      <c r="B109" s="36"/>
      <c r="C109" s="37"/>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12" customHeight="1">
      <c r="A110" s="35"/>
      <c r="B110" s="36"/>
      <c r="C110" s="30" t="s">
        <v>16</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6.5" customHeight="1">
      <c r="A111" s="35"/>
      <c r="B111" s="36"/>
      <c r="C111" s="37"/>
      <c r="D111" s="37"/>
      <c r="E111" s="323" t="str">
        <f>E7</f>
        <v>Revitalizace prostranství Na Rybníčku k.ú. Třeboň</v>
      </c>
      <c r="F111" s="324"/>
      <c r="G111" s="324"/>
      <c r="H111" s="324"/>
      <c r="I111" s="37"/>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134</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6.5" customHeight="1">
      <c r="A113" s="35"/>
      <c r="B113" s="36"/>
      <c r="C113" s="37"/>
      <c r="D113" s="37"/>
      <c r="E113" s="279" t="str">
        <f>E9</f>
        <v xml:space="preserve">SO 702 - Mobiliář </v>
      </c>
      <c r="F113" s="325"/>
      <c r="G113" s="325"/>
      <c r="H113" s="325"/>
      <c r="I113" s="37"/>
      <c r="J113" s="37"/>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20</v>
      </c>
      <c r="D115" s="37"/>
      <c r="E115" s="37"/>
      <c r="F115" s="28" t="str">
        <f>F12</f>
        <v>Třeboň</v>
      </c>
      <c r="G115" s="37"/>
      <c r="H115" s="37"/>
      <c r="I115" s="30" t="s">
        <v>22</v>
      </c>
      <c r="J115" s="67" t="str">
        <f>IF(J12="","",J12)</f>
        <v>20. 8. 2021</v>
      </c>
      <c r="K115" s="37"/>
      <c r="L115" s="52"/>
      <c r="S115" s="35"/>
      <c r="T115" s="35"/>
      <c r="U115" s="35"/>
      <c r="V115" s="35"/>
      <c r="W115" s="35"/>
      <c r="X115" s="35"/>
      <c r="Y115" s="35"/>
      <c r="Z115" s="35"/>
      <c r="AA115" s="35"/>
      <c r="AB115" s="35"/>
      <c r="AC115" s="35"/>
      <c r="AD115" s="35"/>
      <c r="AE115" s="35"/>
    </row>
    <row r="116" spans="1:31" s="2" customFormat="1" ht="6.9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25.7" customHeight="1">
      <c r="A117" s="35"/>
      <c r="B117" s="36"/>
      <c r="C117" s="30" t="s">
        <v>24</v>
      </c>
      <c r="D117" s="37"/>
      <c r="E117" s="37"/>
      <c r="F117" s="28" t="str">
        <f>E15</f>
        <v>Město Třeboň</v>
      </c>
      <c r="G117" s="37"/>
      <c r="H117" s="37"/>
      <c r="I117" s="30" t="s">
        <v>30</v>
      </c>
      <c r="J117" s="33" t="str">
        <f>E21</f>
        <v>Ing. arch. Martin Jirovský</v>
      </c>
      <c r="K117" s="37"/>
      <c r="L117" s="52"/>
      <c r="S117" s="35"/>
      <c r="T117" s="35"/>
      <c r="U117" s="35"/>
      <c r="V117" s="35"/>
      <c r="W117" s="35"/>
      <c r="X117" s="35"/>
      <c r="Y117" s="35"/>
      <c r="Z117" s="35"/>
      <c r="AA117" s="35"/>
      <c r="AB117" s="35"/>
      <c r="AC117" s="35"/>
      <c r="AD117" s="35"/>
      <c r="AE117" s="35"/>
    </row>
    <row r="118" spans="1:31" s="2" customFormat="1" ht="15.2" customHeight="1">
      <c r="A118" s="35"/>
      <c r="B118" s="36"/>
      <c r="C118" s="30" t="s">
        <v>28</v>
      </c>
      <c r="D118" s="37"/>
      <c r="E118" s="37"/>
      <c r="F118" s="28" t="str">
        <f>IF(E18="","",E18)</f>
        <v>Vyplň údaj</v>
      </c>
      <c r="G118" s="37"/>
      <c r="H118" s="37"/>
      <c r="I118" s="30" t="s">
        <v>33</v>
      </c>
      <c r="J118" s="33" t="str">
        <f>E24</f>
        <v>Ing. Barbora Filip</v>
      </c>
      <c r="K118" s="37"/>
      <c r="L118" s="52"/>
      <c r="S118" s="35"/>
      <c r="T118" s="35"/>
      <c r="U118" s="35"/>
      <c r="V118" s="35"/>
      <c r="W118" s="35"/>
      <c r="X118" s="35"/>
      <c r="Y118" s="35"/>
      <c r="Z118" s="35"/>
      <c r="AA118" s="35"/>
      <c r="AB118" s="35"/>
      <c r="AC118" s="35"/>
      <c r="AD118" s="35"/>
      <c r="AE118" s="35"/>
    </row>
    <row r="119" spans="1:31" s="2" customFormat="1" ht="10.3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11" customFormat="1" ht="29.25" customHeight="1">
      <c r="A120" s="160"/>
      <c r="B120" s="161"/>
      <c r="C120" s="162" t="s">
        <v>146</v>
      </c>
      <c r="D120" s="163" t="s">
        <v>62</v>
      </c>
      <c r="E120" s="163" t="s">
        <v>58</v>
      </c>
      <c r="F120" s="163" t="s">
        <v>59</v>
      </c>
      <c r="G120" s="163" t="s">
        <v>147</v>
      </c>
      <c r="H120" s="163" t="s">
        <v>148</v>
      </c>
      <c r="I120" s="163" t="s">
        <v>149</v>
      </c>
      <c r="J120" s="164" t="s">
        <v>138</v>
      </c>
      <c r="K120" s="165" t="s">
        <v>150</v>
      </c>
      <c r="L120" s="166"/>
      <c r="M120" s="76" t="s">
        <v>1</v>
      </c>
      <c r="N120" s="77" t="s">
        <v>41</v>
      </c>
      <c r="O120" s="77" t="s">
        <v>151</v>
      </c>
      <c r="P120" s="77" t="s">
        <v>152</v>
      </c>
      <c r="Q120" s="77" t="s">
        <v>153</v>
      </c>
      <c r="R120" s="77" t="s">
        <v>154</v>
      </c>
      <c r="S120" s="77" t="s">
        <v>155</v>
      </c>
      <c r="T120" s="78" t="s">
        <v>156</v>
      </c>
      <c r="U120" s="160"/>
      <c r="V120" s="160"/>
      <c r="W120" s="160"/>
      <c r="X120" s="160"/>
      <c r="Y120" s="160"/>
      <c r="Z120" s="160"/>
      <c r="AA120" s="160"/>
      <c r="AB120" s="160"/>
      <c r="AC120" s="160"/>
      <c r="AD120" s="160"/>
      <c r="AE120" s="160"/>
    </row>
    <row r="121" spans="1:63" s="2" customFormat="1" ht="22.9" customHeight="1">
      <c r="A121" s="35"/>
      <c r="B121" s="36"/>
      <c r="C121" s="83" t="s">
        <v>157</v>
      </c>
      <c r="D121" s="37"/>
      <c r="E121" s="37"/>
      <c r="F121" s="37"/>
      <c r="G121" s="37"/>
      <c r="H121" s="37"/>
      <c r="I121" s="37"/>
      <c r="J121" s="167">
        <f>BK121</f>
        <v>0</v>
      </c>
      <c r="K121" s="37"/>
      <c r="L121" s="40"/>
      <c r="M121" s="79"/>
      <c r="N121" s="168"/>
      <c r="O121" s="80"/>
      <c r="P121" s="169">
        <f>P122+P166</f>
        <v>0</v>
      </c>
      <c r="Q121" s="80"/>
      <c r="R121" s="169">
        <f>R122+R166</f>
        <v>76.68354776999999</v>
      </c>
      <c r="S121" s="80"/>
      <c r="T121" s="170">
        <f>T122+T166</f>
        <v>0</v>
      </c>
      <c r="U121" s="35"/>
      <c r="V121" s="35"/>
      <c r="W121" s="35"/>
      <c r="X121" s="35"/>
      <c r="Y121" s="35"/>
      <c r="Z121" s="35"/>
      <c r="AA121" s="35"/>
      <c r="AB121" s="35"/>
      <c r="AC121" s="35"/>
      <c r="AD121" s="35"/>
      <c r="AE121" s="35"/>
      <c r="AT121" s="18" t="s">
        <v>76</v>
      </c>
      <c r="AU121" s="18" t="s">
        <v>140</v>
      </c>
      <c r="BK121" s="171">
        <f>BK122+BK166</f>
        <v>0</v>
      </c>
    </row>
    <row r="122" spans="2:63" s="12" customFormat="1" ht="25.9" customHeight="1">
      <c r="B122" s="172"/>
      <c r="C122" s="173"/>
      <c r="D122" s="174" t="s">
        <v>76</v>
      </c>
      <c r="E122" s="175" t="s">
        <v>174</v>
      </c>
      <c r="F122" s="175" t="s">
        <v>175</v>
      </c>
      <c r="G122" s="173"/>
      <c r="H122" s="173"/>
      <c r="I122" s="176"/>
      <c r="J122" s="177">
        <f>BK122</f>
        <v>0</v>
      </c>
      <c r="K122" s="173"/>
      <c r="L122" s="178"/>
      <c r="M122" s="179"/>
      <c r="N122" s="180"/>
      <c r="O122" s="180"/>
      <c r="P122" s="181">
        <f>P123+P138+P163</f>
        <v>0</v>
      </c>
      <c r="Q122" s="180"/>
      <c r="R122" s="181">
        <f>R123+R138+R163</f>
        <v>76.68354776999999</v>
      </c>
      <c r="S122" s="180"/>
      <c r="T122" s="182">
        <f>T123+T138+T163</f>
        <v>0</v>
      </c>
      <c r="AR122" s="183" t="s">
        <v>85</v>
      </c>
      <c r="AT122" s="184" t="s">
        <v>76</v>
      </c>
      <c r="AU122" s="184" t="s">
        <v>77</v>
      </c>
      <c r="AY122" s="183" t="s">
        <v>160</v>
      </c>
      <c r="BK122" s="185">
        <f>BK123+BK138+BK163</f>
        <v>0</v>
      </c>
    </row>
    <row r="123" spans="2:63" s="12" customFormat="1" ht="22.9" customHeight="1">
      <c r="B123" s="172"/>
      <c r="C123" s="173"/>
      <c r="D123" s="174" t="s">
        <v>76</v>
      </c>
      <c r="E123" s="200" t="s">
        <v>85</v>
      </c>
      <c r="F123" s="200" t="s">
        <v>176</v>
      </c>
      <c r="G123" s="173"/>
      <c r="H123" s="173"/>
      <c r="I123" s="176"/>
      <c r="J123" s="201">
        <f>BK123</f>
        <v>0</v>
      </c>
      <c r="K123" s="173"/>
      <c r="L123" s="178"/>
      <c r="M123" s="179"/>
      <c r="N123" s="180"/>
      <c r="O123" s="180"/>
      <c r="P123" s="181">
        <f>SUM(P124:P137)</f>
        <v>0</v>
      </c>
      <c r="Q123" s="180"/>
      <c r="R123" s="181">
        <f>SUM(R124:R137)</f>
        <v>0</v>
      </c>
      <c r="S123" s="180"/>
      <c r="T123" s="182">
        <f>SUM(T124:T137)</f>
        <v>0</v>
      </c>
      <c r="AR123" s="183" t="s">
        <v>85</v>
      </c>
      <c r="AT123" s="184" t="s">
        <v>76</v>
      </c>
      <c r="AU123" s="184" t="s">
        <v>85</v>
      </c>
      <c r="AY123" s="183" t="s">
        <v>160</v>
      </c>
      <c r="BK123" s="185">
        <f>SUM(BK124:BK137)</f>
        <v>0</v>
      </c>
    </row>
    <row r="124" spans="1:65" s="2" customFormat="1" ht="21.75" customHeight="1">
      <c r="A124" s="35"/>
      <c r="B124" s="36"/>
      <c r="C124" s="186" t="s">
        <v>85</v>
      </c>
      <c r="D124" s="186" t="s">
        <v>161</v>
      </c>
      <c r="E124" s="187" t="s">
        <v>1655</v>
      </c>
      <c r="F124" s="188" t="s">
        <v>1656</v>
      </c>
      <c r="G124" s="189" t="s">
        <v>274</v>
      </c>
      <c r="H124" s="190">
        <v>30.352</v>
      </c>
      <c r="I124" s="191"/>
      <c r="J124" s="192">
        <f>ROUND(I124*H124,2)</f>
        <v>0</v>
      </c>
      <c r="K124" s="193"/>
      <c r="L124" s="40"/>
      <c r="M124" s="194" t="s">
        <v>1</v>
      </c>
      <c r="N124" s="195" t="s">
        <v>42</v>
      </c>
      <c r="O124" s="72"/>
      <c r="P124" s="196">
        <f>O124*H124</f>
        <v>0</v>
      </c>
      <c r="Q124" s="196">
        <v>0</v>
      </c>
      <c r="R124" s="196">
        <f>Q124*H124</f>
        <v>0</v>
      </c>
      <c r="S124" s="196">
        <v>0</v>
      </c>
      <c r="T124" s="197">
        <f>S124*H124</f>
        <v>0</v>
      </c>
      <c r="U124" s="35"/>
      <c r="V124" s="35"/>
      <c r="W124" s="35"/>
      <c r="X124" s="35"/>
      <c r="Y124" s="35"/>
      <c r="Z124" s="35"/>
      <c r="AA124" s="35"/>
      <c r="AB124" s="35"/>
      <c r="AC124" s="35"/>
      <c r="AD124" s="35"/>
      <c r="AE124" s="35"/>
      <c r="AR124" s="198" t="s">
        <v>165</v>
      </c>
      <c r="AT124" s="198" t="s">
        <v>161</v>
      </c>
      <c r="AU124" s="198" t="s">
        <v>87</v>
      </c>
      <c r="AY124" s="18" t="s">
        <v>160</v>
      </c>
      <c r="BE124" s="199">
        <f>IF(N124="základní",J124,0)</f>
        <v>0</v>
      </c>
      <c r="BF124" s="199">
        <f>IF(N124="snížená",J124,0)</f>
        <v>0</v>
      </c>
      <c r="BG124" s="199">
        <f>IF(N124="zákl. přenesená",J124,0)</f>
        <v>0</v>
      </c>
      <c r="BH124" s="199">
        <f>IF(N124="sníž. přenesená",J124,0)</f>
        <v>0</v>
      </c>
      <c r="BI124" s="199">
        <f>IF(N124="nulová",J124,0)</f>
        <v>0</v>
      </c>
      <c r="BJ124" s="18" t="s">
        <v>85</v>
      </c>
      <c r="BK124" s="199">
        <f>ROUND(I124*H124,2)</f>
        <v>0</v>
      </c>
      <c r="BL124" s="18" t="s">
        <v>165</v>
      </c>
      <c r="BM124" s="198" t="s">
        <v>1657</v>
      </c>
    </row>
    <row r="125" spans="2:51" s="13" customFormat="1" ht="11.25">
      <c r="B125" s="202"/>
      <c r="C125" s="203"/>
      <c r="D125" s="204" t="s">
        <v>181</v>
      </c>
      <c r="E125" s="205" t="s">
        <v>1</v>
      </c>
      <c r="F125" s="206" t="s">
        <v>1658</v>
      </c>
      <c r="G125" s="203"/>
      <c r="H125" s="207">
        <v>30.352</v>
      </c>
      <c r="I125" s="208"/>
      <c r="J125" s="203"/>
      <c r="K125" s="203"/>
      <c r="L125" s="209"/>
      <c r="M125" s="210"/>
      <c r="N125" s="211"/>
      <c r="O125" s="211"/>
      <c r="P125" s="211"/>
      <c r="Q125" s="211"/>
      <c r="R125" s="211"/>
      <c r="S125" s="211"/>
      <c r="T125" s="212"/>
      <c r="AT125" s="213" t="s">
        <v>181</v>
      </c>
      <c r="AU125" s="213" t="s">
        <v>87</v>
      </c>
      <c r="AV125" s="13" t="s">
        <v>87</v>
      </c>
      <c r="AW125" s="13" t="s">
        <v>32</v>
      </c>
      <c r="AX125" s="13" t="s">
        <v>85</v>
      </c>
      <c r="AY125" s="213" t="s">
        <v>160</v>
      </c>
    </row>
    <row r="126" spans="1:65" s="2" customFormat="1" ht="33" customHeight="1">
      <c r="A126" s="35"/>
      <c r="B126" s="36"/>
      <c r="C126" s="186" t="s">
        <v>87</v>
      </c>
      <c r="D126" s="186" t="s">
        <v>161</v>
      </c>
      <c r="E126" s="187" t="s">
        <v>295</v>
      </c>
      <c r="F126" s="188" t="s">
        <v>296</v>
      </c>
      <c r="G126" s="189" t="s">
        <v>274</v>
      </c>
      <c r="H126" s="190">
        <v>30.352</v>
      </c>
      <c r="I126" s="191"/>
      <c r="J126" s="192">
        <f>ROUND(I126*H126,2)</f>
        <v>0</v>
      </c>
      <c r="K126" s="193"/>
      <c r="L126" s="40"/>
      <c r="M126" s="194" t="s">
        <v>1</v>
      </c>
      <c r="N126" s="195" t="s">
        <v>42</v>
      </c>
      <c r="O126" s="72"/>
      <c r="P126" s="196">
        <f>O126*H126</f>
        <v>0</v>
      </c>
      <c r="Q126" s="196">
        <v>0</v>
      </c>
      <c r="R126" s="196">
        <f>Q126*H126</f>
        <v>0</v>
      </c>
      <c r="S126" s="196">
        <v>0</v>
      </c>
      <c r="T126" s="197">
        <f>S126*H126</f>
        <v>0</v>
      </c>
      <c r="U126" s="35"/>
      <c r="V126" s="35"/>
      <c r="W126" s="35"/>
      <c r="X126" s="35"/>
      <c r="Y126" s="35"/>
      <c r="Z126" s="35"/>
      <c r="AA126" s="35"/>
      <c r="AB126" s="35"/>
      <c r="AC126" s="35"/>
      <c r="AD126" s="35"/>
      <c r="AE126" s="35"/>
      <c r="AR126" s="198" t="s">
        <v>165</v>
      </c>
      <c r="AT126" s="198" t="s">
        <v>161</v>
      </c>
      <c r="AU126" s="198" t="s">
        <v>87</v>
      </c>
      <c r="AY126" s="18" t="s">
        <v>160</v>
      </c>
      <c r="BE126" s="199">
        <f>IF(N126="základní",J126,0)</f>
        <v>0</v>
      </c>
      <c r="BF126" s="199">
        <f>IF(N126="snížená",J126,0)</f>
        <v>0</v>
      </c>
      <c r="BG126" s="199">
        <f>IF(N126="zákl. přenesená",J126,0)</f>
        <v>0</v>
      </c>
      <c r="BH126" s="199">
        <f>IF(N126="sníž. přenesená",J126,0)</f>
        <v>0</v>
      </c>
      <c r="BI126" s="199">
        <f>IF(N126="nulová",J126,0)</f>
        <v>0</v>
      </c>
      <c r="BJ126" s="18" t="s">
        <v>85</v>
      </c>
      <c r="BK126" s="199">
        <f>ROUND(I126*H126,2)</f>
        <v>0</v>
      </c>
      <c r="BL126" s="18" t="s">
        <v>165</v>
      </c>
      <c r="BM126" s="198" t="s">
        <v>1659</v>
      </c>
    </row>
    <row r="127" spans="2:51" s="13" customFormat="1" ht="11.25">
      <c r="B127" s="202"/>
      <c r="C127" s="203"/>
      <c r="D127" s="204" t="s">
        <v>181</v>
      </c>
      <c r="E127" s="205" t="s">
        <v>1</v>
      </c>
      <c r="F127" s="206" t="s">
        <v>1658</v>
      </c>
      <c r="G127" s="203"/>
      <c r="H127" s="207">
        <v>30.352</v>
      </c>
      <c r="I127" s="208"/>
      <c r="J127" s="203"/>
      <c r="K127" s="203"/>
      <c r="L127" s="209"/>
      <c r="M127" s="210"/>
      <c r="N127" s="211"/>
      <c r="O127" s="211"/>
      <c r="P127" s="211"/>
      <c r="Q127" s="211"/>
      <c r="R127" s="211"/>
      <c r="S127" s="211"/>
      <c r="T127" s="212"/>
      <c r="AT127" s="213" t="s">
        <v>181</v>
      </c>
      <c r="AU127" s="213" t="s">
        <v>87</v>
      </c>
      <c r="AV127" s="13" t="s">
        <v>87</v>
      </c>
      <c r="AW127" s="13" t="s">
        <v>32</v>
      </c>
      <c r="AX127" s="13" t="s">
        <v>77</v>
      </c>
      <c r="AY127" s="213" t="s">
        <v>160</v>
      </c>
    </row>
    <row r="128" spans="2:51" s="14" customFormat="1" ht="11.25">
      <c r="B128" s="223"/>
      <c r="C128" s="224"/>
      <c r="D128" s="204" t="s">
        <v>181</v>
      </c>
      <c r="E128" s="225" t="s">
        <v>1</v>
      </c>
      <c r="F128" s="226" t="s">
        <v>281</v>
      </c>
      <c r="G128" s="224"/>
      <c r="H128" s="227">
        <v>30.352</v>
      </c>
      <c r="I128" s="228"/>
      <c r="J128" s="224"/>
      <c r="K128" s="224"/>
      <c r="L128" s="229"/>
      <c r="M128" s="230"/>
      <c r="N128" s="231"/>
      <c r="O128" s="231"/>
      <c r="P128" s="231"/>
      <c r="Q128" s="231"/>
      <c r="R128" s="231"/>
      <c r="S128" s="231"/>
      <c r="T128" s="232"/>
      <c r="AT128" s="233" t="s">
        <v>181</v>
      </c>
      <c r="AU128" s="233" t="s">
        <v>87</v>
      </c>
      <c r="AV128" s="14" t="s">
        <v>165</v>
      </c>
      <c r="AW128" s="14" t="s">
        <v>32</v>
      </c>
      <c r="AX128" s="14" t="s">
        <v>85</v>
      </c>
      <c r="AY128" s="233" t="s">
        <v>160</v>
      </c>
    </row>
    <row r="129" spans="1:65" s="2" customFormat="1" ht="33" customHeight="1">
      <c r="A129" s="35"/>
      <c r="B129" s="36"/>
      <c r="C129" s="186" t="s">
        <v>170</v>
      </c>
      <c r="D129" s="186" t="s">
        <v>161</v>
      </c>
      <c r="E129" s="187" t="s">
        <v>300</v>
      </c>
      <c r="F129" s="188" t="s">
        <v>301</v>
      </c>
      <c r="G129" s="189" t="s">
        <v>274</v>
      </c>
      <c r="H129" s="190">
        <v>121.408</v>
      </c>
      <c r="I129" s="191"/>
      <c r="J129" s="192">
        <f>ROUND(I129*H129,2)</f>
        <v>0</v>
      </c>
      <c r="K129" s="193"/>
      <c r="L129" s="40"/>
      <c r="M129" s="194" t="s">
        <v>1</v>
      </c>
      <c r="N129" s="195" t="s">
        <v>42</v>
      </c>
      <c r="O129" s="72"/>
      <c r="P129" s="196">
        <f>O129*H129</f>
        <v>0</v>
      </c>
      <c r="Q129" s="196">
        <v>0</v>
      </c>
      <c r="R129" s="196">
        <f>Q129*H129</f>
        <v>0</v>
      </c>
      <c r="S129" s="196">
        <v>0</v>
      </c>
      <c r="T129" s="197">
        <f>S129*H129</f>
        <v>0</v>
      </c>
      <c r="U129" s="35"/>
      <c r="V129" s="35"/>
      <c r="W129" s="35"/>
      <c r="X129" s="35"/>
      <c r="Y129" s="35"/>
      <c r="Z129" s="35"/>
      <c r="AA129" s="35"/>
      <c r="AB129" s="35"/>
      <c r="AC129" s="35"/>
      <c r="AD129" s="35"/>
      <c r="AE129" s="35"/>
      <c r="AR129" s="198" t="s">
        <v>165</v>
      </c>
      <c r="AT129" s="198" t="s">
        <v>161</v>
      </c>
      <c r="AU129" s="198" t="s">
        <v>87</v>
      </c>
      <c r="AY129" s="18" t="s">
        <v>160</v>
      </c>
      <c r="BE129" s="199">
        <f>IF(N129="základní",J129,0)</f>
        <v>0</v>
      </c>
      <c r="BF129" s="199">
        <f>IF(N129="snížená",J129,0)</f>
        <v>0</v>
      </c>
      <c r="BG129" s="199">
        <f>IF(N129="zákl. přenesená",J129,0)</f>
        <v>0</v>
      </c>
      <c r="BH129" s="199">
        <f>IF(N129="sníž. přenesená",J129,0)</f>
        <v>0</v>
      </c>
      <c r="BI129" s="199">
        <f>IF(N129="nulová",J129,0)</f>
        <v>0</v>
      </c>
      <c r="BJ129" s="18" t="s">
        <v>85</v>
      </c>
      <c r="BK129" s="199">
        <f>ROUND(I129*H129,2)</f>
        <v>0</v>
      </c>
      <c r="BL129" s="18" t="s">
        <v>165</v>
      </c>
      <c r="BM129" s="198" t="s">
        <v>1660</v>
      </c>
    </row>
    <row r="130" spans="2:51" s="13" customFormat="1" ht="11.25">
      <c r="B130" s="202"/>
      <c r="C130" s="203"/>
      <c r="D130" s="204" t="s">
        <v>181</v>
      </c>
      <c r="E130" s="205" t="s">
        <v>1</v>
      </c>
      <c r="F130" s="206" t="s">
        <v>1658</v>
      </c>
      <c r="G130" s="203"/>
      <c r="H130" s="207">
        <v>30.352</v>
      </c>
      <c r="I130" s="208"/>
      <c r="J130" s="203"/>
      <c r="K130" s="203"/>
      <c r="L130" s="209"/>
      <c r="M130" s="210"/>
      <c r="N130" s="211"/>
      <c r="O130" s="211"/>
      <c r="P130" s="211"/>
      <c r="Q130" s="211"/>
      <c r="R130" s="211"/>
      <c r="S130" s="211"/>
      <c r="T130" s="212"/>
      <c r="AT130" s="213" t="s">
        <v>181</v>
      </c>
      <c r="AU130" s="213" t="s">
        <v>87</v>
      </c>
      <c r="AV130" s="13" t="s">
        <v>87</v>
      </c>
      <c r="AW130" s="13" t="s">
        <v>32</v>
      </c>
      <c r="AX130" s="13" t="s">
        <v>77</v>
      </c>
      <c r="AY130" s="213" t="s">
        <v>160</v>
      </c>
    </row>
    <row r="131" spans="2:51" s="14" customFormat="1" ht="11.25">
      <c r="B131" s="223"/>
      <c r="C131" s="224"/>
      <c r="D131" s="204" t="s">
        <v>181</v>
      </c>
      <c r="E131" s="225" t="s">
        <v>1</v>
      </c>
      <c r="F131" s="226" t="s">
        <v>281</v>
      </c>
      <c r="G131" s="224"/>
      <c r="H131" s="227">
        <v>30.352</v>
      </c>
      <c r="I131" s="228"/>
      <c r="J131" s="224"/>
      <c r="K131" s="224"/>
      <c r="L131" s="229"/>
      <c r="M131" s="230"/>
      <c r="N131" s="231"/>
      <c r="O131" s="231"/>
      <c r="P131" s="231"/>
      <c r="Q131" s="231"/>
      <c r="R131" s="231"/>
      <c r="S131" s="231"/>
      <c r="T131" s="232"/>
      <c r="AT131" s="233" t="s">
        <v>181</v>
      </c>
      <c r="AU131" s="233" t="s">
        <v>87</v>
      </c>
      <c r="AV131" s="14" t="s">
        <v>165</v>
      </c>
      <c r="AW131" s="14" t="s">
        <v>32</v>
      </c>
      <c r="AX131" s="14" t="s">
        <v>85</v>
      </c>
      <c r="AY131" s="233" t="s">
        <v>160</v>
      </c>
    </row>
    <row r="132" spans="2:51" s="13" customFormat="1" ht="11.25">
      <c r="B132" s="202"/>
      <c r="C132" s="203"/>
      <c r="D132" s="204" t="s">
        <v>181</v>
      </c>
      <c r="E132" s="203"/>
      <c r="F132" s="206" t="s">
        <v>1661</v>
      </c>
      <c r="G132" s="203"/>
      <c r="H132" s="207">
        <v>121.408</v>
      </c>
      <c r="I132" s="208"/>
      <c r="J132" s="203"/>
      <c r="K132" s="203"/>
      <c r="L132" s="209"/>
      <c r="M132" s="210"/>
      <c r="N132" s="211"/>
      <c r="O132" s="211"/>
      <c r="P132" s="211"/>
      <c r="Q132" s="211"/>
      <c r="R132" s="211"/>
      <c r="S132" s="211"/>
      <c r="T132" s="212"/>
      <c r="AT132" s="213" t="s">
        <v>181</v>
      </c>
      <c r="AU132" s="213" t="s">
        <v>87</v>
      </c>
      <c r="AV132" s="13" t="s">
        <v>87</v>
      </c>
      <c r="AW132" s="13" t="s">
        <v>4</v>
      </c>
      <c r="AX132" s="13" t="s">
        <v>85</v>
      </c>
      <c r="AY132" s="213" t="s">
        <v>160</v>
      </c>
    </row>
    <row r="133" spans="1:65" s="2" customFormat="1" ht="16.5" customHeight="1">
      <c r="A133" s="35"/>
      <c r="B133" s="36"/>
      <c r="C133" s="186" t="s">
        <v>165</v>
      </c>
      <c r="D133" s="186" t="s">
        <v>161</v>
      </c>
      <c r="E133" s="187" t="s">
        <v>313</v>
      </c>
      <c r="F133" s="188" t="s">
        <v>314</v>
      </c>
      <c r="G133" s="189" t="s">
        <v>274</v>
      </c>
      <c r="H133" s="190">
        <v>30.352</v>
      </c>
      <c r="I133" s="191"/>
      <c r="J133" s="192">
        <f>ROUND(I133*H133,2)</f>
        <v>0</v>
      </c>
      <c r="K133" s="193"/>
      <c r="L133" s="40"/>
      <c r="M133" s="194" t="s">
        <v>1</v>
      </c>
      <c r="N133" s="195" t="s">
        <v>42</v>
      </c>
      <c r="O133" s="72"/>
      <c r="P133" s="196">
        <f>O133*H133</f>
        <v>0</v>
      </c>
      <c r="Q133" s="196">
        <v>0</v>
      </c>
      <c r="R133" s="196">
        <f>Q133*H133</f>
        <v>0</v>
      </c>
      <c r="S133" s="196">
        <v>0</v>
      </c>
      <c r="T133" s="197">
        <f>S133*H133</f>
        <v>0</v>
      </c>
      <c r="U133" s="35"/>
      <c r="V133" s="35"/>
      <c r="W133" s="35"/>
      <c r="X133" s="35"/>
      <c r="Y133" s="35"/>
      <c r="Z133" s="35"/>
      <c r="AA133" s="35"/>
      <c r="AB133" s="35"/>
      <c r="AC133" s="35"/>
      <c r="AD133" s="35"/>
      <c r="AE133" s="35"/>
      <c r="AR133" s="198" t="s">
        <v>165</v>
      </c>
      <c r="AT133" s="198" t="s">
        <v>161</v>
      </c>
      <c r="AU133" s="198" t="s">
        <v>87</v>
      </c>
      <c r="AY133" s="18" t="s">
        <v>160</v>
      </c>
      <c r="BE133" s="199">
        <f>IF(N133="základní",J133,0)</f>
        <v>0</v>
      </c>
      <c r="BF133" s="199">
        <f>IF(N133="snížená",J133,0)</f>
        <v>0</v>
      </c>
      <c r="BG133" s="199">
        <f>IF(N133="zákl. přenesená",J133,0)</f>
        <v>0</v>
      </c>
      <c r="BH133" s="199">
        <f>IF(N133="sníž. přenesená",J133,0)</f>
        <v>0</v>
      </c>
      <c r="BI133" s="199">
        <f>IF(N133="nulová",J133,0)</f>
        <v>0</v>
      </c>
      <c r="BJ133" s="18" t="s">
        <v>85</v>
      </c>
      <c r="BK133" s="199">
        <f>ROUND(I133*H133,2)</f>
        <v>0</v>
      </c>
      <c r="BL133" s="18" t="s">
        <v>165</v>
      </c>
      <c r="BM133" s="198" t="s">
        <v>1662</v>
      </c>
    </row>
    <row r="134" spans="1:65" s="2" customFormat="1" ht="21.75" customHeight="1">
      <c r="A134" s="35"/>
      <c r="B134" s="36"/>
      <c r="C134" s="186" t="s">
        <v>183</v>
      </c>
      <c r="D134" s="186" t="s">
        <v>161</v>
      </c>
      <c r="E134" s="187" t="s">
        <v>317</v>
      </c>
      <c r="F134" s="188" t="s">
        <v>261</v>
      </c>
      <c r="G134" s="189" t="s">
        <v>217</v>
      </c>
      <c r="H134" s="190">
        <v>53.116</v>
      </c>
      <c r="I134" s="191"/>
      <c r="J134" s="192">
        <f>ROUND(I134*H134,2)</f>
        <v>0</v>
      </c>
      <c r="K134" s="193"/>
      <c r="L134" s="40"/>
      <c r="M134" s="194" t="s">
        <v>1</v>
      </c>
      <c r="N134" s="195" t="s">
        <v>42</v>
      </c>
      <c r="O134" s="72"/>
      <c r="P134" s="196">
        <f>O134*H134</f>
        <v>0</v>
      </c>
      <c r="Q134" s="196">
        <v>0</v>
      </c>
      <c r="R134" s="196">
        <f>Q134*H134</f>
        <v>0</v>
      </c>
      <c r="S134" s="196">
        <v>0</v>
      </c>
      <c r="T134" s="197">
        <f>S134*H134</f>
        <v>0</v>
      </c>
      <c r="U134" s="35"/>
      <c r="V134" s="35"/>
      <c r="W134" s="35"/>
      <c r="X134" s="35"/>
      <c r="Y134" s="35"/>
      <c r="Z134" s="35"/>
      <c r="AA134" s="35"/>
      <c r="AB134" s="35"/>
      <c r="AC134" s="35"/>
      <c r="AD134" s="35"/>
      <c r="AE134" s="35"/>
      <c r="AR134" s="198" t="s">
        <v>165</v>
      </c>
      <c r="AT134" s="198" t="s">
        <v>161</v>
      </c>
      <c r="AU134" s="198" t="s">
        <v>87</v>
      </c>
      <c r="AY134" s="18" t="s">
        <v>160</v>
      </c>
      <c r="BE134" s="199">
        <f>IF(N134="základní",J134,0)</f>
        <v>0</v>
      </c>
      <c r="BF134" s="199">
        <f>IF(N134="snížená",J134,0)</f>
        <v>0</v>
      </c>
      <c r="BG134" s="199">
        <f>IF(N134="zákl. přenesená",J134,0)</f>
        <v>0</v>
      </c>
      <c r="BH134" s="199">
        <f>IF(N134="sníž. přenesená",J134,0)</f>
        <v>0</v>
      </c>
      <c r="BI134" s="199">
        <f>IF(N134="nulová",J134,0)</f>
        <v>0</v>
      </c>
      <c r="BJ134" s="18" t="s">
        <v>85</v>
      </c>
      <c r="BK134" s="199">
        <f>ROUND(I134*H134,2)</f>
        <v>0</v>
      </c>
      <c r="BL134" s="18" t="s">
        <v>165</v>
      </c>
      <c r="BM134" s="198" t="s">
        <v>1663</v>
      </c>
    </row>
    <row r="135" spans="2:51" s="13" customFormat="1" ht="11.25">
      <c r="B135" s="202"/>
      <c r="C135" s="203"/>
      <c r="D135" s="204" t="s">
        <v>181</v>
      </c>
      <c r="E135" s="203"/>
      <c r="F135" s="206" t="s">
        <v>1664</v>
      </c>
      <c r="G135" s="203"/>
      <c r="H135" s="207">
        <v>53.116</v>
      </c>
      <c r="I135" s="208"/>
      <c r="J135" s="203"/>
      <c r="K135" s="203"/>
      <c r="L135" s="209"/>
      <c r="M135" s="210"/>
      <c r="N135" s="211"/>
      <c r="O135" s="211"/>
      <c r="P135" s="211"/>
      <c r="Q135" s="211"/>
      <c r="R135" s="211"/>
      <c r="S135" s="211"/>
      <c r="T135" s="212"/>
      <c r="AT135" s="213" t="s">
        <v>181</v>
      </c>
      <c r="AU135" s="213" t="s">
        <v>87</v>
      </c>
      <c r="AV135" s="13" t="s">
        <v>87</v>
      </c>
      <c r="AW135" s="13" t="s">
        <v>4</v>
      </c>
      <c r="AX135" s="13" t="s">
        <v>85</v>
      </c>
      <c r="AY135" s="213" t="s">
        <v>160</v>
      </c>
    </row>
    <row r="136" spans="1:65" s="2" customFormat="1" ht="16.5" customHeight="1">
      <c r="A136" s="35"/>
      <c r="B136" s="36"/>
      <c r="C136" s="186" t="s">
        <v>189</v>
      </c>
      <c r="D136" s="186" t="s">
        <v>161</v>
      </c>
      <c r="E136" s="187" t="s">
        <v>331</v>
      </c>
      <c r="F136" s="188" t="s">
        <v>332</v>
      </c>
      <c r="G136" s="189" t="s">
        <v>179</v>
      </c>
      <c r="H136" s="190">
        <v>97.972</v>
      </c>
      <c r="I136" s="191"/>
      <c r="J136" s="192">
        <f>ROUND(I136*H136,2)</f>
        <v>0</v>
      </c>
      <c r="K136" s="193"/>
      <c r="L136" s="40"/>
      <c r="M136" s="194" t="s">
        <v>1</v>
      </c>
      <c r="N136" s="195" t="s">
        <v>42</v>
      </c>
      <c r="O136" s="72"/>
      <c r="P136" s="196">
        <f>O136*H136</f>
        <v>0</v>
      </c>
      <c r="Q136" s="196">
        <v>0</v>
      </c>
      <c r="R136" s="196">
        <f>Q136*H136</f>
        <v>0</v>
      </c>
      <c r="S136" s="196">
        <v>0</v>
      </c>
      <c r="T136" s="197">
        <f>S136*H136</f>
        <v>0</v>
      </c>
      <c r="U136" s="35"/>
      <c r="V136" s="35"/>
      <c r="W136" s="35"/>
      <c r="X136" s="35"/>
      <c r="Y136" s="35"/>
      <c r="Z136" s="35"/>
      <c r="AA136" s="35"/>
      <c r="AB136" s="35"/>
      <c r="AC136" s="35"/>
      <c r="AD136" s="35"/>
      <c r="AE136" s="35"/>
      <c r="AR136" s="198" t="s">
        <v>165</v>
      </c>
      <c r="AT136" s="198" t="s">
        <v>161</v>
      </c>
      <c r="AU136" s="198" t="s">
        <v>87</v>
      </c>
      <c r="AY136" s="18" t="s">
        <v>160</v>
      </c>
      <c r="BE136" s="199">
        <f>IF(N136="základní",J136,0)</f>
        <v>0</v>
      </c>
      <c r="BF136" s="199">
        <f>IF(N136="snížená",J136,0)</f>
        <v>0</v>
      </c>
      <c r="BG136" s="199">
        <f>IF(N136="zákl. přenesená",J136,0)</f>
        <v>0</v>
      </c>
      <c r="BH136" s="199">
        <f>IF(N136="sníž. přenesená",J136,0)</f>
        <v>0</v>
      </c>
      <c r="BI136" s="199">
        <f>IF(N136="nulová",J136,0)</f>
        <v>0</v>
      </c>
      <c r="BJ136" s="18" t="s">
        <v>85</v>
      </c>
      <c r="BK136" s="199">
        <f>ROUND(I136*H136,2)</f>
        <v>0</v>
      </c>
      <c r="BL136" s="18" t="s">
        <v>165</v>
      </c>
      <c r="BM136" s="198" t="s">
        <v>1665</v>
      </c>
    </row>
    <row r="137" spans="2:51" s="13" customFormat="1" ht="11.25">
      <c r="B137" s="202"/>
      <c r="C137" s="203"/>
      <c r="D137" s="204" t="s">
        <v>181</v>
      </c>
      <c r="E137" s="205" t="s">
        <v>1</v>
      </c>
      <c r="F137" s="206" t="s">
        <v>1666</v>
      </c>
      <c r="G137" s="203"/>
      <c r="H137" s="207">
        <v>97.972</v>
      </c>
      <c r="I137" s="208"/>
      <c r="J137" s="203"/>
      <c r="K137" s="203"/>
      <c r="L137" s="209"/>
      <c r="M137" s="210"/>
      <c r="N137" s="211"/>
      <c r="O137" s="211"/>
      <c r="P137" s="211"/>
      <c r="Q137" s="211"/>
      <c r="R137" s="211"/>
      <c r="S137" s="211"/>
      <c r="T137" s="212"/>
      <c r="AT137" s="213" t="s">
        <v>181</v>
      </c>
      <c r="AU137" s="213" t="s">
        <v>87</v>
      </c>
      <c r="AV137" s="13" t="s">
        <v>87</v>
      </c>
      <c r="AW137" s="13" t="s">
        <v>32</v>
      </c>
      <c r="AX137" s="13" t="s">
        <v>85</v>
      </c>
      <c r="AY137" s="213" t="s">
        <v>160</v>
      </c>
    </row>
    <row r="138" spans="2:63" s="12" customFormat="1" ht="22.9" customHeight="1">
      <c r="B138" s="172"/>
      <c r="C138" s="173"/>
      <c r="D138" s="174" t="s">
        <v>76</v>
      </c>
      <c r="E138" s="200" t="s">
        <v>158</v>
      </c>
      <c r="F138" s="200" t="s">
        <v>159</v>
      </c>
      <c r="G138" s="173"/>
      <c r="H138" s="173"/>
      <c r="I138" s="176"/>
      <c r="J138" s="201">
        <f>BK138</f>
        <v>0</v>
      </c>
      <c r="K138" s="173"/>
      <c r="L138" s="178"/>
      <c r="M138" s="179"/>
      <c r="N138" s="180"/>
      <c r="O138" s="180"/>
      <c r="P138" s="181">
        <f>SUM(P139:P162)</f>
        <v>0</v>
      </c>
      <c r="Q138" s="180"/>
      <c r="R138" s="181">
        <f>SUM(R139:R162)</f>
        <v>76.68354776999999</v>
      </c>
      <c r="S138" s="180"/>
      <c r="T138" s="182">
        <f>SUM(T139:T162)</f>
        <v>0</v>
      </c>
      <c r="AR138" s="183" t="s">
        <v>85</v>
      </c>
      <c r="AT138" s="184" t="s">
        <v>76</v>
      </c>
      <c r="AU138" s="184" t="s">
        <v>85</v>
      </c>
      <c r="AY138" s="183" t="s">
        <v>160</v>
      </c>
      <c r="BK138" s="185">
        <f>SUM(BK139:BK162)</f>
        <v>0</v>
      </c>
    </row>
    <row r="139" spans="1:65" s="2" customFormat="1" ht="21.75" customHeight="1">
      <c r="A139" s="35"/>
      <c r="B139" s="36"/>
      <c r="C139" s="186" t="s">
        <v>194</v>
      </c>
      <c r="D139" s="186" t="s">
        <v>161</v>
      </c>
      <c r="E139" s="187" t="s">
        <v>814</v>
      </c>
      <c r="F139" s="188" t="s">
        <v>815</v>
      </c>
      <c r="G139" s="189" t="s">
        <v>210</v>
      </c>
      <c r="H139" s="190">
        <v>75.083</v>
      </c>
      <c r="I139" s="191"/>
      <c r="J139" s="192">
        <f>ROUND(I139*H139,2)</f>
        <v>0</v>
      </c>
      <c r="K139" s="193"/>
      <c r="L139" s="40"/>
      <c r="M139" s="194" t="s">
        <v>1</v>
      </c>
      <c r="N139" s="195" t="s">
        <v>42</v>
      </c>
      <c r="O139" s="72"/>
      <c r="P139" s="196">
        <f>O139*H139</f>
        <v>0</v>
      </c>
      <c r="Q139" s="196">
        <v>0.14067</v>
      </c>
      <c r="R139" s="196">
        <f>Q139*H139</f>
        <v>10.56192561</v>
      </c>
      <c r="S139" s="196">
        <v>0</v>
      </c>
      <c r="T139" s="197">
        <f>S139*H139</f>
        <v>0</v>
      </c>
      <c r="U139" s="35"/>
      <c r="V139" s="35"/>
      <c r="W139" s="35"/>
      <c r="X139" s="35"/>
      <c r="Y139" s="35"/>
      <c r="Z139" s="35"/>
      <c r="AA139" s="35"/>
      <c r="AB139" s="35"/>
      <c r="AC139" s="35"/>
      <c r="AD139" s="35"/>
      <c r="AE139" s="35"/>
      <c r="AR139" s="198" t="s">
        <v>165</v>
      </c>
      <c r="AT139" s="198" t="s">
        <v>161</v>
      </c>
      <c r="AU139" s="198" t="s">
        <v>87</v>
      </c>
      <c r="AY139" s="18" t="s">
        <v>160</v>
      </c>
      <c r="BE139" s="199">
        <f>IF(N139="základní",J139,0)</f>
        <v>0</v>
      </c>
      <c r="BF139" s="199">
        <f>IF(N139="snížená",J139,0)</f>
        <v>0</v>
      </c>
      <c r="BG139" s="199">
        <f>IF(N139="zákl. přenesená",J139,0)</f>
        <v>0</v>
      </c>
      <c r="BH139" s="199">
        <f>IF(N139="sníž. přenesená",J139,0)</f>
        <v>0</v>
      </c>
      <c r="BI139" s="199">
        <f>IF(N139="nulová",J139,0)</f>
        <v>0</v>
      </c>
      <c r="BJ139" s="18" t="s">
        <v>85</v>
      </c>
      <c r="BK139" s="199">
        <f>ROUND(I139*H139,2)</f>
        <v>0</v>
      </c>
      <c r="BL139" s="18" t="s">
        <v>165</v>
      </c>
      <c r="BM139" s="198" t="s">
        <v>1667</v>
      </c>
    </row>
    <row r="140" spans="2:51" s="13" customFormat="1" ht="11.25">
      <c r="B140" s="202"/>
      <c r="C140" s="203"/>
      <c r="D140" s="204" t="s">
        <v>181</v>
      </c>
      <c r="E140" s="205" t="s">
        <v>1</v>
      </c>
      <c r="F140" s="206" t="s">
        <v>1668</v>
      </c>
      <c r="G140" s="203"/>
      <c r="H140" s="207">
        <v>75.083</v>
      </c>
      <c r="I140" s="208"/>
      <c r="J140" s="203"/>
      <c r="K140" s="203"/>
      <c r="L140" s="209"/>
      <c r="M140" s="210"/>
      <c r="N140" s="211"/>
      <c r="O140" s="211"/>
      <c r="P140" s="211"/>
      <c r="Q140" s="211"/>
      <c r="R140" s="211"/>
      <c r="S140" s="211"/>
      <c r="T140" s="212"/>
      <c r="AT140" s="213" t="s">
        <v>181</v>
      </c>
      <c r="AU140" s="213" t="s">
        <v>87</v>
      </c>
      <c r="AV140" s="13" t="s">
        <v>87</v>
      </c>
      <c r="AW140" s="13" t="s">
        <v>32</v>
      </c>
      <c r="AX140" s="13" t="s">
        <v>85</v>
      </c>
      <c r="AY140" s="213" t="s">
        <v>160</v>
      </c>
    </row>
    <row r="141" spans="1:65" s="2" customFormat="1" ht="16.5" customHeight="1">
      <c r="A141" s="35"/>
      <c r="B141" s="36"/>
      <c r="C141" s="234" t="s">
        <v>198</v>
      </c>
      <c r="D141" s="234" t="s">
        <v>325</v>
      </c>
      <c r="E141" s="235" t="s">
        <v>1669</v>
      </c>
      <c r="F141" s="236" t="s">
        <v>1670</v>
      </c>
      <c r="G141" s="237" t="s">
        <v>210</v>
      </c>
      <c r="H141" s="238">
        <v>76.585</v>
      </c>
      <c r="I141" s="239"/>
      <c r="J141" s="240">
        <f>ROUND(I141*H141,2)</f>
        <v>0</v>
      </c>
      <c r="K141" s="241"/>
      <c r="L141" s="242"/>
      <c r="M141" s="243" t="s">
        <v>1</v>
      </c>
      <c r="N141" s="244" t="s">
        <v>42</v>
      </c>
      <c r="O141" s="72"/>
      <c r="P141" s="196">
        <f>O141*H141</f>
        <v>0</v>
      </c>
      <c r="Q141" s="196">
        <v>0.056</v>
      </c>
      <c r="R141" s="196">
        <f>Q141*H141</f>
        <v>4.28876</v>
      </c>
      <c r="S141" s="196">
        <v>0</v>
      </c>
      <c r="T141" s="197">
        <f>S141*H141</f>
        <v>0</v>
      </c>
      <c r="U141" s="35"/>
      <c r="V141" s="35"/>
      <c r="W141" s="35"/>
      <c r="X141" s="35"/>
      <c r="Y141" s="35"/>
      <c r="Z141" s="35"/>
      <c r="AA141" s="35"/>
      <c r="AB141" s="35"/>
      <c r="AC141" s="35"/>
      <c r="AD141" s="35"/>
      <c r="AE141" s="35"/>
      <c r="AR141" s="198" t="s">
        <v>198</v>
      </c>
      <c r="AT141" s="198" t="s">
        <v>325</v>
      </c>
      <c r="AU141" s="198" t="s">
        <v>87</v>
      </c>
      <c r="AY141" s="18" t="s">
        <v>160</v>
      </c>
      <c r="BE141" s="199">
        <f>IF(N141="základní",J141,0)</f>
        <v>0</v>
      </c>
      <c r="BF141" s="199">
        <f>IF(N141="snížená",J141,0)</f>
        <v>0</v>
      </c>
      <c r="BG141" s="199">
        <f>IF(N141="zákl. přenesená",J141,0)</f>
        <v>0</v>
      </c>
      <c r="BH141" s="199">
        <f>IF(N141="sníž. přenesená",J141,0)</f>
        <v>0</v>
      </c>
      <c r="BI141" s="199">
        <f>IF(N141="nulová",J141,0)</f>
        <v>0</v>
      </c>
      <c r="BJ141" s="18" t="s">
        <v>85</v>
      </c>
      <c r="BK141" s="199">
        <f>ROUND(I141*H141,2)</f>
        <v>0</v>
      </c>
      <c r="BL141" s="18" t="s">
        <v>165</v>
      </c>
      <c r="BM141" s="198" t="s">
        <v>1671</v>
      </c>
    </row>
    <row r="142" spans="2:51" s="13" customFormat="1" ht="11.25">
      <c r="B142" s="202"/>
      <c r="C142" s="203"/>
      <c r="D142" s="204" t="s">
        <v>181</v>
      </c>
      <c r="E142" s="203"/>
      <c r="F142" s="206" t="s">
        <v>1672</v>
      </c>
      <c r="G142" s="203"/>
      <c r="H142" s="207">
        <v>76.585</v>
      </c>
      <c r="I142" s="208"/>
      <c r="J142" s="203"/>
      <c r="K142" s="203"/>
      <c r="L142" s="209"/>
      <c r="M142" s="210"/>
      <c r="N142" s="211"/>
      <c r="O142" s="211"/>
      <c r="P142" s="211"/>
      <c r="Q142" s="211"/>
      <c r="R142" s="211"/>
      <c r="S142" s="211"/>
      <c r="T142" s="212"/>
      <c r="AT142" s="213" t="s">
        <v>181</v>
      </c>
      <c r="AU142" s="213" t="s">
        <v>87</v>
      </c>
      <c r="AV142" s="13" t="s">
        <v>87</v>
      </c>
      <c r="AW142" s="13" t="s">
        <v>4</v>
      </c>
      <c r="AX142" s="13" t="s">
        <v>85</v>
      </c>
      <c r="AY142" s="213" t="s">
        <v>160</v>
      </c>
    </row>
    <row r="143" spans="1:65" s="2" customFormat="1" ht="16.5" customHeight="1">
      <c r="A143" s="35"/>
      <c r="B143" s="36"/>
      <c r="C143" s="186" t="s">
        <v>158</v>
      </c>
      <c r="D143" s="186" t="s">
        <v>161</v>
      </c>
      <c r="E143" s="187" t="s">
        <v>1673</v>
      </c>
      <c r="F143" s="188" t="s">
        <v>1674</v>
      </c>
      <c r="G143" s="189" t="s">
        <v>164</v>
      </c>
      <c r="H143" s="190">
        <v>1</v>
      </c>
      <c r="I143" s="191"/>
      <c r="J143" s="192">
        <f>ROUND(I143*H143,2)</f>
        <v>0</v>
      </c>
      <c r="K143" s="193"/>
      <c r="L143" s="40"/>
      <c r="M143" s="194" t="s">
        <v>1</v>
      </c>
      <c r="N143" s="195" t="s">
        <v>42</v>
      </c>
      <c r="O143" s="72"/>
      <c r="P143" s="196">
        <f>O143*H143</f>
        <v>0</v>
      </c>
      <c r="Q143" s="196">
        <v>0</v>
      </c>
      <c r="R143" s="196">
        <f>Q143*H143</f>
        <v>0</v>
      </c>
      <c r="S143" s="196">
        <v>0</v>
      </c>
      <c r="T143" s="197">
        <f>S143*H143</f>
        <v>0</v>
      </c>
      <c r="U143" s="35"/>
      <c r="V143" s="35"/>
      <c r="W143" s="35"/>
      <c r="X143" s="35"/>
      <c r="Y143" s="35"/>
      <c r="Z143" s="35"/>
      <c r="AA143" s="35"/>
      <c r="AB143" s="35"/>
      <c r="AC143" s="35"/>
      <c r="AD143" s="35"/>
      <c r="AE143" s="35"/>
      <c r="AR143" s="198" t="s">
        <v>165</v>
      </c>
      <c r="AT143" s="198" t="s">
        <v>161</v>
      </c>
      <c r="AU143" s="198" t="s">
        <v>87</v>
      </c>
      <c r="AY143" s="18" t="s">
        <v>160</v>
      </c>
      <c r="BE143" s="199">
        <f>IF(N143="základní",J143,0)</f>
        <v>0</v>
      </c>
      <c r="BF143" s="199">
        <f>IF(N143="snížená",J143,0)</f>
        <v>0</v>
      </c>
      <c r="BG143" s="199">
        <f>IF(N143="zákl. přenesená",J143,0)</f>
        <v>0</v>
      </c>
      <c r="BH143" s="199">
        <f>IF(N143="sníž. přenesená",J143,0)</f>
        <v>0</v>
      </c>
      <c r="BI143" s="199">
        <f>IF(N143="nulová",J143,0)</f>
        <v>0</v>
      </c>
      <c r="BJ143" s="18" t="s">
        <v>85</v>
      </c>
      <c r="BK143" s="199">
        <f>ROUND(I143*H143,2)</f>
        <v>0</v>
      </c>
      <c r="BL143" s="18" t="s">
        <v>165</v>
      </c>
      <c r="BM143" s="198" t="s">
        <v>1675</v>
      </c>
    </row>
    <row r="144" spans="1:47" s="2" customFormat="1" ht="39">
      <c r="A144" s="35"/>
      <c r="B144" s="36"/>
      <c r="C144" s="37"/>
      <c r="D144" s="204" t="s">
        <v>187</v>
      </c>
      <c r="E144" s="37"/>
      <c r="F144" s="214" t="s">
        <v>1676</v>
      </c>
      <c r="G144" s="37"/>
      <c r="H144" s="37"/>
      <c r="I144" s="215"/>
      <c r="J144" s="37"/>
      <c r="K144" s="37"/>
      <c r="L144" s="40"/>
      <c r="M144" s="216"/>
      <c r="N144" s="217"/>
      <c r="O144" s="72"/>
      <c r="P144" s="72"/>
      <c r="Q144" s="72"/>
      <c r="R144" s="72"/>
      <c r="S144" s="72"/>
      <c r="T144" s="73"/>
      <c r="U144" s="35"/>
      <c r="V144" s="35"/>
      <c r="W144" s="35"/>
      <c r="X144" s="35"/>
      <c r="Y144" s="35"/>
      <c r="Z144" s="35"/>
      <c r="AA144" s="35"/>
      <c r="AB144" s="35"/>
      <c r="AC144" s="35"/>
      <c r="AD144" s="35"/>
      <c r="AE144" s="35"/>
      <c r="AT144" s="18" t="s">
        <v>187</v>
      </c>
      <c r="AU144" s="18" t="s">
        <v>87</v>
      </c>
    </row>
    <row r="145" spans="1:65" s="2" customFormat="1" ht="16.5" customHeight="1">
      <c r="A145" s="35"/>
      <c r="B145" s="36"/>
      <c r="C145" s="186" t="s">
        <v>207</v>
      </c>
      <c r="D145" s="186" t="s">
        <v>161</v>
      </c>
      <c r="E145" s="187" t="s">
        <v>1677</v>
      </c>
      <c r="F145" s="188" t="s">
        <v>1678</v>
      </c>
      <c r="G145" s="189" t="s">
        <v>164</v>
      </c>
      <c r="H145" s="190">
        <v>1</v>
      </c>
      <c r="I145" s="191"/>
      <c r="J145" s="192">
        <f>ROUND(I145*H145,2)</f>
        <v>0</v>
      </c>
      <c r="K145" s="193"/>
      <c r="L145" s="40"/>
      <c r="M145" s="194" t="s">
        <v>1</v>
      </c>
      <c r="N145" s="195" t="s">
        <v>42</v>
      </c>
      <c r="O145" s="72"/>
      <c r="P145" s="196">
        <f>O145*H145</f>
        <v>0</v>
      </c>
      <c r="Q145" s="196">
        <v>1.3404</v>
      </c>
      <c r="R145" s="196">
        <f>Q145*H145</f>
        <v>1.3404</v>
      </c>
      <c r="S145" s="196">
        <v>0</v>
      </c>
      <c r="T145" s="197">
        <f>S145*H145</f>
        <v>0</v>
      </c>
      <c r="U145" s="35"/>
      <c r="V145" s="35"/>
      <c r="W145" s="35"/>
      <c r="X145" s="35"/>
      <c r="Y145" s="35"/>
      <c r="Z145" s="35"/>
      <c r="AA145" s="35"/>
      <c r="AB145" s="35"/>
      <c r="AC145" s="35"/>
      <c r="AD145" s="35"/>
      <c r="AE145" s="35"/>
      <c r="AR145" s="198" t="s">
        <v>165</v>
      </c>
      <c r="AT145" s="198" t="s">
        <v>161</v>
      </c>
      <c r="AU145" s="198" t="s">
        <v>87</v>
      </c>
      <c r="AY145" s="18" t="s">
        <v>160</v>
      </c>
      <c r="BE145" s="199">
        <f>IF(N145="základní",J145,0)</f>
        <v>0</v>
      </c>
      <c r="BF145" s="199">
        <f>IF(N145="snížená",J145,0)</f>
        <v>0</v>
      </c>
      <c r="BG145" s="199">
        <f>IF(N145="zákl. přenesená",J145,0)</f>
        <v>0</v>
      </c>
      <c r="BH145" s="199">
        <f>IF(N145="sníž. přenesená",J145,0)</f>
        <v>0</v>
      </c>
      <c r="BI145" s="199">
        <f>IF(N145="nulová",J145,0)</f>
        <v>0</v>
      </c>
      <c r="BJ145" s="18" t="s">
        <v>85</v>
      </c>
      <c r="BK145" s="199">
        <f>ROUND(I145*H145,2)</f>
        <v>0</v>
      </c>
      <c r="BL145" s="18" t="s">
        <v>165</v>
      </c>
      <c r="BM145" s="198" t="s">
        <v>1679</v>
      </c>
    </row>
    <row r="146" spans="1:47" s="2" customFormat="1" ht="19.5">
      <c r="A146" s="35"/>
      <c r="B146" s="36"/>
      <c r="C146" s="37"/>
      <c r="D146" s="204" t="s">
        <v>187</v>
      </c>
      <c r="E146" s="37"/>
      <c r="F146" s="214" t="s">
        <v>1680</v>
      </c>
      <c r="G146" s="37"/>
      <c r="H146" s="37"/>
      <c r="I146" s="215"/>
      <c r="J146" s="37"/>
      <c r="K146" s="37"/>
      <c r="L146" s="40"/>
      <c r="M146" s="216"/>
      <c r="N146" s="217"/>
      <c r="O146" s="72"/>
      <c r="P146" s="72"/>
      <c r="Q146" s="72"/>
      <c r="R146" s="72"/>
      <c r="S146" s="72"/>
      <c r="T146" s="73"/>
      <c r="U146" s="35"/>
      <c r="V146" s="35"/>
      <c r="W146" s="35"/>
      <c r="X146" s="35"/>
      <c r="Y146" s="35"/>
      <c r="Z146" s="35"/>
      <c r="AA146" s="35"/>
      <c r="AB146" s="35"/>
      <c r="AC146" s="35"/>
      <c r="AD146" s="35"/>
      <c r="AE146" s="35"/>
      <c r="AT146" s="18" t="s">
        <v>187</v>
      </c>
      <c r="AU146" s="18" t="s">
        <v>87</v>
      </c>
    </row>
    <row r="147" spans="1:65" s="2" customFormat="1" ht="16.5" customHeight="1">
      <c r="A147" s="35"/>
      <c r="B147" s="36"/>
      <c r="C147" s="234" t="s">
        <v>214</v>
      </c>
      <c r="D147" s="234" t="s">
        <v>325</v>
      </c>
      <c r="E147" s="235" t="s">
        <v>1681</v>
      </c>
      <c r="F147" s="236" t="s">
        <v>1682</v>
      </c>
      <c r="G147" s="237" t="s">
        <v>164</v>
      </c>
      <c r="H147" s="238">
        <v>1</v>
      </c>
      <c r="I147" s="239"/>
      <c r="J147" s="240">
        <f>ROUND(I147*H147,2)</f>
        <v>0</v>
      </c>
      <c r="K147" s="241"/>
      <c r="L147" s="242"/>
      <c r="M147" s="243" t="s">
        <v>1</v>
      </c>
      <c r="N147" s="244" t="s">
        <v>42</v>
      </c>
      <c r="O147" s="72"/>
      <c r="P147" s="196">
        <f>O147*H147</f>
        <v>0</v>
      </c>
      <c r="Q147" s="196">
        <v>0.134</v>
      </c>
      <c r="R147" s="196">
        <f>Q147*H147</f>
        <v>0.134</v>
      </c>
      <c r="S147" s="196">
        <v>0</v>
      </c>
      <c r="T147" s="197">
        <f>S147*H147</f>
        <v>0</v>
      </c>
      <c r="U147" s="35"/>
      <c r="V147" s="35"/>
      <c r="W147" s="35"/>
      <c r="X147" s="35"/>
      <c r="Y147" s="35"/>
      <c r="Z147" s="35"/>
      <c r="AA147" s="35"/>
      <c r="AB147" s="35"/>
      <c r="AC147" s="35"/>
      <c r="AD147" s="35"/>
      <c r="AE147" s="35"/>
      <c r="AR147" s="198" t="s">
        <v>198</v>
      </c>
      <c r="AT147" s="198" t="s">
        <v>325</v>
      </c>
      <c r="AU147" s="198" t="s">
        <v>87</v>
      </c>
      <c r="AY147" s="18" t="s">
        <v>160</v>
      </c>
      <c r="BE147" s="199">
        <f>IF(N147="základní",J147,0)</f>
        <v>0</v>
      </c>
      <c r="BF147" s="199">
        <f>IF(N147="snížená",J147,0)</f>
        <v>0</v>
      </c>
      <c r="BG147" s="199">
        <f>IF(N147="zákl. přenesená",J147,0)</f>
        <v>0</v>
      </c>
      <c r="BH147" s="199">
        <f>IF(N147="sníž. přenesená",J147,0)</f>
        <v>0</v>
      </c>
      <c r="BI147" s="199">
        <f>IF(N147="nulová",J147,0)</f>
        <v>0</v>
      </c>
      <c r="BJ147" s="18" t="s">
        <v>85</v>
      </c>
      <c r="BK147" s="199">
        <f>ROUND(I147*H147,2)</f>
        <v>0</v>
      </c>
      <c r="BL147" s="18" t="s">
        <v>165</v>
      </c>
      <c r="BM147" s="198" t="s">
        <v>1683</v>
      </c>
    </row>
    <row r="148" spans="1:47" s="2" customFormat="1" ht="39">
      <c r="A148" s="35"/>
      <c r="B148" s="36"/>
      <c r="C148" s="37"/>
      <c r="D148" s="204" t="s">
        <v>187</v>
      </c>
      <c r="E148" s="37"/>
      <c r="F148" s="214" t="s">
        <v>1684</v>
      </c>
      <c r="G148" s="37"/>
      <c r="H148" s="37"/>
      <c r="I148" s="215"/>
      <c r="J148" s="37"/>
      <c r="K148" s="37"/>
      <c r="L148" s="40"/>
      <c r="M148" s="216"/>
      <c r="N148" s="217"/>
      <c r="O148" s="72"/>
      <c r="P148" s="72"/>
      <c r="Q148" s="72"/>
      <c r="R148" s="72"/>
      <c r="S148" s="72"/>
      <c r="T148" s="73"/>
      <c r="U148" s="35"/>
      <c r="V148" s="35"/>
      <c r="W148" s="35"/>
      <c r="X148" s="35"/>
      <c r="Y148" s="35"/>
      <c r="Z148" s="35"/>
      <c r="AA148" s="35"/>
      <c r="AB148" s="35"/>
      <c r="AC148" s="35"/>
      <c r="AD148" s="35"/>
      <c r="AE148" s="35"/>
      <c r="AT148" s="18" t="s">
        <v>187</v>
      </c>
      <c r="AU148" s="18" t="s">
        <v>87</v>
      </c>
    </row>
    <row r="149" spans="1:65" s="2" customFormat="1" ht="16.5" customHeight="1">
      <c r="A149" s="35"/>
      <c r="B149" s="36"/>
      <c r="C149" s="186" t="s">
        <v>219</v>
      </c>
      <c r="D149" s="186" t="s">
        <v>161</v>
      </c>
      <c r="E149" s="187" t="s">
        <v>1685</v>
      </c>
      <c r="F149" s="188" t="s">
        <v>1686</v>
      </c>
      <c r="G149" s="189" t="s">
        <v>164</v>
      </c>
      <c r="H149" s="190">
        <v>2</v>
      </c>
      <c r="I149" s="191"/>
      <c r="J149" s="192">
        <f>ROUND(I149*H149,2)</f>
        <v>0</v>
      </c>
      <c r="K149" s="193"/>
      <c r="L149" s="40"/>
      <c r="M149" s="194" t="s">
        <v>1</v>
      </c>
      <c r="N149" s="195" t="s">
        <v>42</v>
      </c>
      <c r="O149" s="72"/>
      <c r="P149" s="196">
        <f>O149*H149</f>
        <v>0</v>
      </c>
      <c r="Q149" s="196">
        <v>0.411</v>
      </c>
      <c r="R149" s="196">
        <f>Q149*H149</f>
        <v>0.822</v>
      </c>
      <c r="S149" s="196">
        <v>0</v>
      </c>
      <c r="T149" s="197">
        <f>S149*H149</f>
        <v>0</v>
      </c>
      <c r="U149" s="35"/>
      <c r="V149" s="35"/>
      <c r="W149" s="35"/>
      <c r="X149" s="35"/>
      <c r="Y149" s="35"/>
      <c r="Z149" s="35"/>
      <c r="AA149" s="35"/>
      <c r="AB149" s="35"/>
      <c r="AC149" s="35"/>
      <c r="AD149" s="35"/>
      <c r="AE149" s="35"/>
      <c r="AR149" s="198" t="s">
        <v>165</v>
      </c>
      <c r="AT149" s="198" t="s">
        <v>161</v>
      </c>
      <c r="AU149" s="198" t="s">
        <v>87</v>
      </c>
      <c r="AY149" s="18" t="s">
        <v>160</v>
      </c>
      <c r="BE149" s="199">
        <f>IF(N149="základní",J149,0)</f>
        <v>0</v>
      </c>
      <c r="BF149" s="199">
        <f>IF(N149="snížená",J149,0)</f>
        <v>0</v>
      </c>
      <c r="BG149" s="199">
        <f>IF(N149="zákl. přenesená",J149,0)</f>
        <v>0</v>
      </c>
      <c r="BH149" s="199">
        <f>IF(N149="sníž. přenesená",J149,0)</f>
        <v>0</v>
      </c>
      <c r="BI149" s="199">
        <f>IF(N149="nulová",J149,0)</f>
        <v>0</v>
      </c>
      <c r="BJ149" s="18" t="s">
        <v>85</v>
      </c>
      <c r="BK149" s="199">
        <f>ROUND(I149*H149,2)</f>
        <v>0</v>
      </c>
      <c r="BL149" s="18" t="s">
        <v>165</v>
      </c>
      <c r="BM149" s="198" t="s">
        <v>1687</v>
      </c>
    </row>
    <row r="150" spans="1:47" s="2" customFormat="1" ht="19.5">
      <c r="A150" s="35"/>
      <c r="B150" s="36"/>
      <c r="C150" s="37"/>
      <c r="D150" s="204" t="s">
        <v>187</v>
      </c>
      <c r="E150" s="37"/>
      <c r="F150" s="214" t="s">
        <v>1688</v>
      </c>
      <c r="G150" s="37"/>
      <c r="H150" s="37"/>
      <c r="I150" s="215"/>
      <c r="J150" s="37"/>
      <c r="K150" s="37"/>
      <c r="L150" s="40"/>
      <c r="M150" s="216"/>
      <c r="N150" s="217"/>
      <c r="O150" s="72"/>
      <c r="P150" s="72"/>
      <c r="Q150" s="72"/>
      <c r="R150" s="72"/>
      <c r="S150" s="72"/>
      <c r="T150" s="73"/>
      <c r="U150" s="35"/>
      <c r="V150" s="35"/>
      <c r="W150" s="35"/>
      <c r="X150" s="35"/>
      <c r="Y150" s="35"/>
      <c r="Z150" s="35"/>
      <c r="AA150" s="35"/>
      <c r="AB150" s="35"/>
      <c r="AC150" s="35"/>
      <c r="AD150" s="35"/>
      <c r="AE150" s="35"/>
      <c r="AT150" s="18" t="s">
        <v>187</v>
      </c>
      <c r="AU150" s="18" t="s">
        <v>87</v>
      </c>
    </row>
    <row r="151" spans="1:65" s="2" customFormat="1" ht="16.5" customHeight="1">
      <c r="A151" s="35"/>
      <c r="B151" s="36"/>
      <c r="C151" s="234" t="s">
        <v>224</v>
      </c>
      <c r="D151" s="234" t="s">
        <v>325</v>
      </c>
      <c r="E151" s="235" t="s">
        <v>1689</v>
      </c>
      <c r="F151" s="236" t="s">
        <v>1690</v>
      </c>
      <c r="G151" s="237" t="s">
        <v>164</v>
      </c>
      <c r="H151" s="238">
        <v>2</v>
      </c>
      <c r="I151" s="239"/>
      <c r="J151" s="240">
        <f>ROUND(I151*H151,2)</f>
        <v>0</v>
      </c>
      <c r="K151" s="241"/>
      <c r="L151" s="242"/>
      <c r="M151" s="243" t="s">
        <v>1</v>
      </c>
      <c r="N151" s="244" t="s">
        <v>42</v>
      </c>
      <c r="O151" s="72"/>
      <c r="P151" s="196">
        <f>O151*H151</f>
        <v>0</v>
      </c>
      <c r="Q151" s="196">
        <v>0.035</v>
      </c>
      <c r="R151" s="196">
        <f>Q151*H151</f>
        <v>0.07</v>
      </c>
      <c r="S151" s="196">
        <v>0</v>
      </c>
      <c r="T151" s="197">
        <f>S151*H151</f>
        <v>0</v>
      </c>
      <c r="U151" s="35"/>
      <c r="V151" s="35"/>
      <c r="W151" s="35"/>
      <c r="X151" s="35"/>
      <c r="Y151" s="35"/>
      <c r="Z151" s="35"/>
      <c r="AA151" s="35"/>
      <c r="AB151" s="35"/>
      <c r="AC151" s="35"/>
      <c r="AD151" s="35"/>
      <c r="AE151" s="35"/>
      <c r="AR151" s="198" t="s">
        <v>198</v>
      </c>
      <c r="AT151" s="198" t="s">
        <v>325</v>
      </c>
      <c r="AU151" s="198" t="s">
        <v>87</v>
      </c>
      <c r="AY151" s="18" t="s">
        <v>160</v>
      </c>
      <c r="BE151" s="199">
        <f>IF(N151="základní",J151,0)</f>
        <v>0</v>
      </c>
      <c r="BF151" s="199">
        <f>IF(N151="snížená",J151,0)</f>
        <v>0</v>
      </c>
      <c r="BG151" s="199">
        <f>IF(N151="zákl. přenesená",J151,0)</f>
        <v>0</v>
      </c>
      <c r="BH151" s="199">
        <f>IF(N151="sníž. přenesená",J151,0)</f>
        <v>0</v>
      </c>
      <c r="BI151" s="199">
        <f>IF(N151="nulová",J151,0)</f>
        <v>0</v>
      </c>
      <c r="BJ151" s="18" t="s">
        <v>85</v>
      </c>
      <c r="BK151" s="199">
        <f>ROUND(I151*H151,2)</f>
        <v>0</v>
      </c>
      <c r="BL151" s="18" t="s">
        <v>165</v>
      </c>
      <c r="BM151" s="198" t="s">
        <v>1691</v>
      </c>
    </row>
    <row r="152" spans="1:47" s="2" customFormat="1" ht="39">
      <c r="A152" s="35"/>
      <c r="B152" s="36"/>
      <c r="C152" s="37"/>
      <c r="D152" s="204" t="s">
        <v>187</v>
      </c>
      <c r="E152" s="37"/>
      <c r="F152" s="214" t="s">
        <v>1692</v>
      </c>
      <c r="G152" s="37"/>
      <c r="H152" s="37"/>
      <c r="I152" s="215"/>
      <c r="J152" s="37"/>
      <c r="K152" s="37"/>
      <c r="L152" s="40"/>
      <c r="M152" s="216"/>
      <c r="N152" s="217"/>
      <c r="O152" s="72"/>
      <c r="P152" s="72"/>
      <c r="Q152" s="72"/>
      <c r="R152" s="72"/>
      <c r="S152" s="72"/>
      <c r="T152" s="73"/>
      <c r="U152" s="35"/>
      <c r="V152" s="35"/>
      <c r="W152" s="35"/>
      <c r="X152" s="35"/>
      <c r="Y152" s="35"/>
      <c r="Z152" s="35"/>
      <c r="AA152" s="35"/>
      <c r="AB152" s="35"/>
      <c r="AC152" s="35"/>
      <c r="AD152" s="35"/>
      <c r="AE152" s="35"/>
      <c r="AT152" s="18" t="s">
        <v>187</v>
      </c>
      <c r="AU152" s="18" t="s">
        <v>87</v>
      </c>
    </row>
    <row r="153" spans="1:65" s="2" customFormat="1" ht="16.5" customHeight="1">
      <c r="A153" s="35"/>
      <c r="B153" s="36"/>
      <c r="C153" s="186" t="s">
        <v>229</v>
      </c>
      <c r="D153" s="186" t="s">
        <v>161</v>
      </c>
      <c r="E153" s="187" t="s">
        <v>1693</v>
      </c>
      <c r="F153" s="188" t="s">
        <v>1694</v>
      </c>
      <c r="G153" s="189" t="s">
        <v>179</v>
      </c>
      <c r="H153" s="190">
        <v>97.972</v>
      </c>
      <c r="I153" s="191"/>
      <c r="J153" s="192">
        <f>ROUND(I153*H153,2)</f>
        <v>0</v>
      </c>
      <c r="K153" s="193"/>
      <c r="L153" s="40"/>
      <c r="M153" s="194" t="s">
        <v>1</v>
      </c>
      <c r="N153" s="195" t="s">
        <v>42</v>
      </c>
      <c r="O153" s="72"/>
      <c r="P153" s="196">
        <f>O153*H153</f>
        <v>0</v>
      </c>
      <c r="Q153" s="196">
        <v>0.60028</v>
      </c>
      <c r="R153" s="196">
        <f>Q153*H153</f>
        <v>58.81063216</v>
      </c>
      <c r="S153" s="196">
        <v>0</v>
      </c>
      <c r="T153" s="197">
        <f>S153*H153</f>
        <v>0</v>
      </c>
      <c r="U153" s="35"/>
      <c r="V153" s="35"/>
      <c r="W153" s="35"/>
      <c r="X153" s="35"/>
      <c r="Y153" s="35"/>
      <c r="Z153" s="35"/>
      <c r="AA153" s="35"/>
      <c r="AB153" s="35"/>
      <c r="AC153" s="35"/>
      <c r="AD153" s="35"/>
      <c r="AE153" s="35"/>
      <c r="AR153" s="198" t="s">
        <v>165</v>
      </c>
      <c r="AT153" s="198" t="s">
        <v>161</v>
      </c>
      <c r="AU153" s="198" t="s">
        <v>87</v>
      </c>
      <c r="AY153" s="18" t="s">
        <v>160</v>
      </c>
      <c r="BE153" s="199">
        <f>IF(N153="základní",J153,0)</f>
        <v>0</v>
      </c>
      <c r="BF153" s="199">
        <f>IF(N153="snížená",J153,0)</f>
        <v>0</v>
      </c>
      <c r="BG153" s="199">
        <f>IF(N153="zákl. přenesená",J153,0)</f>
        <v>0</v>
      </c>
      <c r="BH153" s="199">
        <f>IF(N153="sníž. přenesená",J153,0)</f>
        <v>0</v>
      </c>
      <c r="BI153" s="199">
        <f>IF(N153="nulová",J153,0)</f>
        <v>0</v>
      </c>
      <c r="BJ153" s="18" t="s">
        <v>85</v>
      </c>
      <c r="BK153" s="199">
        <f>ROUND(I153*H153,2)</f>
        <v>0</v>
      </c>
      <c r="BL153" s="18" t="s">
        <v>165</v>
      </c>
      <c r="BM153" s="198" t="s">
        <v>1695</v>
      </c>
    </row>
    <row r="154" spans="1:47" s="2" customFormat="1" ht="19.5">
      <c r="A154" s="35"/>
      <c r="B154" s="36"/>
      <c r="C154" s="37"/>
      <c r="D154" s="204" t="s">
        <v>187</v>
      </c>
      <c r="E154" s="37"/>
      <c r="F154" s="214" t="s">
        <v>1696</v>
      </c>
      <c r="G154" s="37"/>
      <c r="H154" s="37"/>
      <c r="I154" s="215"/>
      <c r="J154" s="37"/>
      <c r="K154" s="37"/>
      <c r="L154" s="40"/>
      <c r="M154" s="216"/>
      <c r="N154" s="217"/>
      <c r="O154" s="72"/>
      <c r="P154" s="72"/>
      <c r="Q154" s="72"/>
      <c r="R154" s="72"/>
      <c r="S154" s="72"/>
      <c r="T154" s="73"/>
      <c r="U154" s="35"/>
      <c r="V154" s="35"/>
      <c r="W154" s="35"/>
      <c r="X154" s="35"/>
      <c r="Y154" s="35"/>
      <c r="Z154" s="35"/>
      <c r="AA154" s="35"/>
      <c r="AB154" s="35"/>
      <c r="AC154" s="35"/>
      <c r="AD154" s="35"/>
      <c r="AE154" s="35"/>
      <c r="AT154" s="18" t="s">
        <v>187</v>
      </c>
      <c r="AU154" s="18" t="s">
        <v>87</v>
      </c>
    </row>
    <row r="155" spans="2:51" s="13" customFormat="1" ht="11.25">
      <c r="B155" s="202"/>
      <c r="C155" s="203"/>
      <c r="D155" s="204" t="s">
        <v>181</v>
      </c>
      <c r="E155" s="205" t="s">
        <v>1</v>
      </c>
      <c r="F155" s="206" t="s">
        <v>1666</v>
      </c>
      <c r="G155" s="203"/>
      <c r="H155" s="207">
        <v>97.972</v>
      </c>
      <c r="I155" s="208"/>
      <c r="J155" s="203"/>
      <c r="K155" s="203"/>
      <c r="L155" s="209"/>
      <c r="M155" s="210"/>
      <c r="N155" s="211"/>
      <c r="O155" s="211"/>
      <c r="P155" s="211"/>
      <c r="Q155" s="211"/>
      <c r="R155" s="211"/>
      <c r="S155" s="211"/>
      <c r="T155" s="212"/>
      <c r="AT155" s="213" t="s">
        <v>181</v>
      </c>
      <c r="AU155" s="213" t="s">
        <v>87</v>
      </c>
      <c r="AV155" s="13" t="s">
        <v>87</v>
      </c>
      <c r="AW155" s="13" t="s">
        <v>32</v>
      </c>
      <c r="AX155" s="13" t="s">
        <v>85</v>
      </c>
      <c r="AY155" s="213" t="s">
        <v>160</v>
      </c>
    </row>
    <row r="156" spans="1:65" s="2" customFormat="1" ht="16.5" customHeight="1">
      <c r="A156" s="35"/>
      <c r="B156" s="36"/>
      <c r="C156" s="186" t="s">
        <v>8</v>
      </c>
      <c r="D156" s="186" t="s">
        <v>161</v>
      </c>
      <c r="E156" s="187" t="s">
        <v>1697</v>
      </c>
      <c r="F156" s="188" t="s">
        <v>1698</v>
      </c>
      <c r="G156" s="189" t="s">
        <v>164</v>
      </c>
      <c r="H156" s="190">
        <v>9</v>
      </c>
      <c r="I156" s="191"/>
      <c r="J156" s="192">
        <f>ROUND(I156*H156,2)</f>
        <v>0</v>
      </c>
      <c r="K156" s="193"/>
      <c r="L156" s="40"/>
      <c r="M156" s="194" t="s">
        <v>1</v>
      </c>
      <c r="N156" s="195" t="s">
        <v>42</v>
      </c>
      <c r="O156" s="72"/>
      <c r="P156" s="196">
        <f>O156*H156</f>
        <v>0</v>
      </c>
      <c r="Q156" s="196">
        <v>0.07287</v>
      </c>
      <c r="R156" s="196">
        <f>Q156*H156</f>
        <v>0.65583</v>
      </c>
      <c r="S156" s="196">
        <v>0</v>
      </c>
      <c r="T156" s="197">
        <f>S156*H156</f>
        <v>0</v>
      </c>
      <c r="U156" s="35"/>
      <c r="V156" s="35"/>
      <c r="W156" s="35"/>
      <c r="X156" s="35"/>
      <c r="Y156" s="35"/>
      <c r="Z156" s="35"/>
      <c r="AA156" s="35"/>
      <c r="AB156" s="35"/>
      <c r="AC156" s="35"/>
      <c r="AD156" s="35"/>
      <c r="AE156" s="35"/>
      <c r="AR156" s="198" t="s">
        <v>165</v>
      </c>
      <c r="AT156" s="198" t="s">
        <v>161</v>
      </c>
      <c r="AU156" s="198" t="s">
        <v>87</v>
      </c>
      <c r="AY156" s="18" t="s">
        <v>160</v>
      </c>
      <c r="BE156" s="199">
        <f>IF(N156="základní",J156,0)</f>
        <v>0</v>
      </c>
      <c r="BF156" s="199">
        <f>IF(N156="snížená",J156,0)</f>
        <v>0</v>
      </c>
      <c r="BG156" s="199">
        <f>IF(N156="zákl. přenesená",J156,0)</f>
        <v>0</v>
      </c>
      <c r="BH156" s="199">
        <f>IF(N156="sníž. přenesená",J156,0)</f>
        <v>0</v>
      </c>
      <c r="BI156" s="199">
        <f>IF(N156="nulová",J156,0)</f>
        <v>0</v>
      </c>
      <c r="BJ156" s="18" t="s">
        <v>85</v>
      </c>
      <c r="BK156" s="199">
        <f>ROUND(I156*H156,2)</f>
        <v>0</v>
      </c>
      <c r="BL156" s="18" t="s">
        <v>165</v>
      </c>
      <c r="BM156" s="198" t="s">
        <v>1699</v>
      </c>
    </row>
    <row r="157" spans="1:65" s="2" customFormat="1" ht="33" customHeight="1">
      <c r="A157" s="35"/>
      <c r="B157" s="36"/>
      <c r="C157" s="234" t="s">
        <v>237</v>
      </c>
      <c r="D157" s="234" t="s">
        <v>325</v>
      </c>
      <c r="E157" s="235" t="s">
        <v>1700</v>
      </c>
      <c r="F157" s="236" t="s">
        <v>1701</v>
      </c>
      <c r="G157" s="237" t="s">
        <v>164</v>
      </c>
      <c r="H157" s="238">
        <v>9</v>
      </c>
      <c r="I157" s="239"/>
      <c r="J157" s="240">
        <f>ROUND(I157*H157,2)</f>
        <v>0</v>
      </c>
      <c r="K157" s="241"/>
      <c r="L157" s="242"/>
      <c r="M157" s="243" t="s">
        <v>1</v>
      </c>
      <c r="N157" s="244" t="s">
        <v>42</v>
      </c>
      <c r="O157" s="72"/>
      <c r="P157" s="196">
        <f>O157*H157</f>
        <v>0</v>
      </c>
      <c r="Q157" s="196">
        <v>0</v>
      </c>
      <c r="R157" s="196">
        <f>Q157*H157</f>
        <v>0</v>
      </c>
      <c r="S157" s="196">
        <v>0</v>
      </c>
      <c r="T157" s="197">
        <f>S157*H157</f>
        <v>0</v>
      </c>
      <c r="U157" s="35"/>
      <c r="V157" s="35"/>
      <c r="W157" s="35"/>
      <c r="X157" s="35"/>
      <c r="Y157" s="35"/>
      <c r="Z157" s="35"/>
      <c r="AA157" s="35"/>
      <c r="AB157" s="35"/>
      <c r="AC157" s="35"/>
      <c r="AD157" s="35"/>
      <c r="AE157" s="35"/>
      <c r="AR157" s="198" t="s">
        <v>198</v>
      </c>
      <c r="AT157" s="198" t="s">
        <v>325</v>
      </c>
      <c r="AU157" s="198" t="s">
        <v>87</v>
      </c>
      <c r="AY157" s="18" t="s">
        <v>160</v>
      </c>
      <c r="BE157" s="199">
        <f>IF(N157="základní",J157,0)</f>
        <v>0</v>
      </c>
      <c r="BF157" s="199">
        <f>IF(N157="snížená",J157,0)</f>
        <v>0</v>
      </c>
      <c r="BG157" s="199">
        <f>IF(N157="zákl. přenesená",J157,0)</f>
        <v>0</v>
      </c>
      <c r="BH157" s="199">
        <f>IF(N157="sníž. přenesená",J157,0)</f>
        <v>0</v>
      </c>
      <c r="BI157" s="199">
        <f>IF(N157="nulová",J157,0)</f>
        <v>0</v>
      </c>
      <c r="BJ157" s="18" t="s">
        <v>85</v>
      </c>
      <c r="BK157" s="199">
        <f>ROUND(I157*H157,2)</f>
        <v>0</v>
      </c>
      <c r="BL157" s="18" t="s">
        <v>165</v>
      </c>
      <c r="BM157" s="198" t="s">
        <v>189</v>
      </c>
    </row>
    <row r="158" spans="1:65" s="2" customFormat="1" ht="16.5" customHeight="1">
      <c r="A158" s="35"/>
      <c r="B158" s="36"/>
      <c r="C158" s="186" t="s">
        <v>243</v>
      </c>
      <c r="D158" s="186" t="s">
        <v>161</v>
      </c>
      <c r="E158" s="187" t="s">
        <v>1702</v>
      </c>
      <c r="F158" s="188" t="s">
        <v>1703</v>
      </c>
      <c r="G158" s="189" t="s">
        <v>164</v>
      </c>
      <c r="H158" s="190">
        <v>17</v>
      </c>
      <c r="I158" s="191"/>
      <c r="J158" s="192">
        <f>ROUND(I158*H158,2)</f>
        <v>0</v>
      </c>
      <c r="K158" s="193"/>
      <c r="L158" s="40"/>
      <c r="M158" s="194" t="s">
        <v>1</v>
      </c>
      <c r="N158" s="195" t="s">
        <v>42</v>
      </c>
      <c r="O158" s="72"/>
      <c r="P158" s="196">
        <f>O158*H158</f>
        <v>0</v>
      </c>
      <c r="Q158" s="196">
        <v>0</v>
      </c>
      <c r="R158" s="196">
        <f>Q158*H158</f>
        <v>0</v>
      </c>
      <c r="S158" s="196">
        <v>0</v>
      </c>
      <c r="T158" s="197">
        <f>S158*H158</f>
        <v>0</v>
      </c>
      <c r="U158" s="35"/>
      <c r="V158" s="35"/>
      <c r="W158" s="35"/>
      <c r="X158" s="35"/>
      <c r="Y158" s="35"/>
      <c r="Z158" s="35"/>
      <c r="AA158" s="35"/>
      <c r="AB158" s="35"/>
      <c r="AC158" s="35"/>
      <c r="AD158" s="35"/>
      <c r="AE158" s="35"/>
      <c r="AR158" s="198" t="s">
        <v>165</v>
      </c>
      <c r="AT158" s="198" t="s">
        <v>161</v>
      </c>
      <c r="AU158" s="198" t="s">
        <v>87</v>
      </c>
      <c r="AY158" s="18" t="s">
        <v>160</v>
      </c>
      <c r="BE158" s="199">
        <f>IF(N158="základní",J158,0)</f>
        <v>0</v>
      </c>
      <c r="BF158" s="199">
        <f>IF(N158="snížená",J158,0)</f>
        <v>0</v>
      </c>
      <c r="BG158" s="199">
        <f>IF(N158="zákl. přenesená",J158,0)</f>
        <v>0</v>
      </c>
      <c r="BH158" s="199">
        <f>IF(N158="sníž. přenesená",J158,0)</f>
        <v>0</v>
      </c>
      <c r="BI158" s="199">
        <f>IF(N158="nulová",J158,0)</f>
        <v>0</v>
      </c>
      <c r="BJ158" s="18" t="s">
        <v>85</v>
      </c>
      <c r="BK158" s="199">
        <f>ROUND(I158*H158,2)</f>
        <v>0</v>
      </c>
      <c r="BL158" s="18" t="s">
        <v>165</v>
      </c>
      <c r="BM158" s="198" t="s">
        <v>198</v>
      </c>
    </row>
    <row r="159" spans="1:47" s="2" customFormat="1" ht="19.5">
      <c r="A159" s="35"/>
      <c r="B159" s="36"/>
      <c r="C159" s="37"/>
      <c r="D159" s="204" t="s">
        <v>187</v>
      </c>
      <c r="E159" s="37"/>
      <c r="F159" s="214" t="s">
        <v>1704</v>
      </c>
      <c r="G159" s="37"/>
      <c r="H159" s="37"/>
      <c r="I159" s="215"/>
      <c r="J159" s="37"/>
      <c r="K159" s="37"/>
      <c r="L159" s="40"/>
      <c r="M159" s="216"/>
      <c r="N159" s="217"/>
      <c r="O159" s="72"/>
      <c r="P159" s="72"/>
      <c r="Q159" s="72"/>
      <c r="R159" s="72"/>
      <c r="S159" s="72"/>
      <c r="T159" s="73"/>
      <c r="U159" s="35"/>
      <c r="V159" s="35"/>
      <c r="W159" s="35"/>
      <c r="X159" s="35"/>
      <c r="Y159" s="35"/>
      <c r="Z159" s="35"/>
      <c r="AA159" s="35"/>
      <c r="AB159" s="35"/>
      <c r="AC159" s="35"/>
      <c r="AD159" s="35"/>
      <c r="AE159" s="35"/>
      <c r="AT159" s="18" t="s">
        <v>187</v>
      </c>
      <c r="AU159" s="18" t="s">
        <v>87</v>
      </c>
    </row>
    <row r="160" spans="2:51" s="13" customFormat="1" ht="11.25">
      <c r="B160" s="202"/>
      <c r="C160" s="203"/>
      <c r="D160" s="204" t="s">
        <v>181</v>
      </c>
      <c r="E160" s="205" t="s">
        <v>1</v>
      </c>
      <c r="F160" s="206" t="s">
        <v>243</v>
      </c>
      <c r="G160" s="203"/>
      <c r="H160" s="207">
        <v>17</v>
      </c>
      <c r="I160" s="208"/>
      <c r="J160" s="203"/>
      <c r="K160" s="203"/>
      <c r="L160" s="209"/>
      <c r="M160" s="210"/>
      <c r="N160" s="211"/>
      <c r="O160" s="211"/>
      <c r="P160" s="211"/>
      <c r="Q160" s="211"/>
      <c r="R160" s="211"/>
      <c r="S160" s="211"/>
      <c r="T160" s="212"/>
      <c r="AT160" s="213" t="s">
        <v>181</v>
      </c>
      <c r="AU160" s="213" t="s">
        <v>87</v>
      </c>
      <c r="AV160" s="13" t="s">
        <v>87</v>
      </c>
      <c r="AW160" s="13" t="s">
        <v>32</v>
      </c>
      <c r="AX160" s="13" t="s">
        <v>85</v>
      </c>
      <c r="AY160" s="213" t="s">
        <v>160</v>
      </c>
    </row>
    <row r="161" spans="1:65" s="2" customFormat="1" ht="16.5" customHeight="1">
      <c r="A161" s="35"/>
      <c r="B161" s="36"/>
      <c r="C161" s="234" t="s">
        <v>316</v>
      </c>
      <c r="D161" s="234" t="s">
        <v>325</v>
      </c>
      <c r="E161" s="235" t="s">
        <v>1705</v>
      </c>
      <c r="F161" s="236" t="s">
        <v>1706</v>
      </c>
      <c r="G161" s="237" t="s">
        <v>164</v>
      </c>
      <c r="H161" s="238">
        <v>17</v>
      </c>
      <c r="I161" s="239"/>
      <c r="J161" s="240">
        <f>ROUND(I161*H161,2)</f>
        <v>0</v>
      </c>
      <c r="K161" s="241"/>
      <c r="L161" s="242"/>
      <c r="M161" s="243" t="s">
        <v>1</v>
      </c>
      <c r="N161" s="244" t="s">
        <v>42</v>
      </c>
      <c r="O161" s="72"/>
      <c r="P161" s="196">
        <f>O161*H161</f>
        <v>0</v>
      </c>
      <c r="Q161" s="196">
        <v>0</v>
      </c>
      <c r="R161" s="196">
        <f>Q161*H161</f>
        <v>0</v>
      </c>
      <c r="S161" s="196">
        <v>0</v>
      </c>
      <c r="T161" s="197">
        <f>S161*H161</f>
        <v>0</v>
      </c>
      <c r="U161" s="35"/>
      <c r="V161" s="35"/>
      <c r="W161" s="35"/>
      <c r="X161" s="35"/>
      <c r="Y161" s="35"/>
      <c r="Z161" s="35"/>
      <c r="AA161" s="35"/>
      <c r="AB161" s="35"/>
      <c r="AC161" s="35"/>
      <c r="AD161" s="35"/>
      <c r="AE161" s="35"/>
      <c r="AR161" s="198" t="s">
        <v>198</v>
      </c>
      <c r="AT161" s="198" t="s">
        <v>325</v>
      </c>
      <c r="AU161" s="198" t="s">
        <v>87</v>
      </c>
      <c r="AY161" s="18" t="s">
        <v>160</v>
      </c>
      <c r="BE161" s="199">
        <f>IF(N161="základní",J161,0)</f>
        <v>0</v>
      </c>
      <c r="BF161" s="199">
        <f>IF(N161="snížená",J161,0)</f>
        <v>0</v>
      </c>
      <c r="BG161" s="199">
        <f>IF(N161="zákl. přenesená",J161,0)</f>
        <v>0</v>
      </c>
      <c r="BH161" s="199">
        <f>IF(N161="sníž. přenesená",J161,0)</f>
        <v>0</v>
      </c>
      <c r="BI161" s="199">
        <f>IF(N161="nulová",J161,0)</f>
        <v>0</v>
      </c>
      <c r="BJ161" s="18" t="s">
        <v>85</v>
      </c>
      <c r="BK161" s="199">
        <f>ROUND(I161*H161,2)</f>
        <v>0</v>
      </c>
      <c r="BL161" s="18" t="s">
        <v>165</v>
      </c>
      <c r="BM161" s="198" t="s">
        <v>207</v>
      </c>
    </row>
    <row r="162" spans="1:47" s="2" customFormat="1" ht="29.25">
      <c r="A162" s="35"/>
      <c r="B162" s="36"/>
      <c r="C162" s="37"/>
      <c r="D162" s="204" t="s">
        <v>187</v>
      </c>
      <c r="E162" s="37"/>
      <c r="F162" s="214" t="s">
        <v>1707</v>
      </c>
      <c r="G162" s="37"/>
      <c r="H162" s="37"/>
      <c r="I162" s="215"/>
      <c r="J162" s="37"/>
      <c r="K162" s="37"/>
      <c r="L162" s="40"/>
      <c r="M162" s="216"/>
      <c r="N162" s="217"/>
      <c r="O162" s="72"/>
      <c r="P162" s="72"/>
      <c r="Q162" s="72"/>
      <c r="R162" s="72"/>
      <c r="S162" s="72"/>
      <c r="T162" s="73"/>
      <c r="U162" s="35"/>
      <c r="V162" s="35"/>
      <c r="W162" s="35"/>
      <c r="X162" s="35"/>
      <c r="Y162" s="35"/>
      <c r="Z162" s="35"/>
      <c r="AA162" s="35"/>
      <c r="AB162" s="35"/>
      <c r="AC162" s="35"/>
      <c r="AD162" s="35"/>
      <c r="AE162" s="35"/>
      <c r="AT162" s="18" t="s">
        <v>187</v>
      </c>
      <c r="AU162" s="18" t="s">
        <v>87</v>
      </c>
    </row>
    <row r="163" spans="2:63" s="12" customFormat="1" ht="22.9" customHeight="1">
      <c r="B163" s="172"/>
      <c r="C163" s="173"/>
      <c r="D163" s="174" t="s">
        <v>76</v>
      </c>
      <c r="E163" s="200" t="s">
        <v>555</v>
      </c>
      <c r="F163" s="200" t="s">
        <v>556</v>
      </c>
      <c r="G163" s="173"/>
      <c r="H163" s="173"/>
      <c r="I163" s="176"/>
      <c r="J163" s="201">
        <f>BK163</f>
        <v>0</v>
      </c>
      <c r="K163" s="173"/>
      <c r="L163" s="178"/>
      <c r="M163" s="179"/>
      <c r="N163" s="180"/>
      <c r="O163" s="180"/>
      <c r="P163" s="181">
        <f>SUM(P164:P165)</f>
        <v>0</v>
      </c>
      <c r="Q163" s="180"/>
      <c r="R163" s="181">
        <f>SUM(R164:R165)</f>
        <v>0</v>
      </c>
      <c r="S163" s="180"/>
      <c r="T163" s="182">
        <f>SUM(T164:T165)</f>
        <v>0</v>
      </c>
      <c r="AR163" s="183" t="s">
        <v>85</v>
      </c>
      <c r="AT163" s="184" t="s">
        <v>76</v>
      </c>
      <c r="AU163" s="184" t="s">
        <v>85</v>
      </c>
      <c r="AY163" s="183" t="s">
        <v>160</v>
      </c>
      <c r="BK163" s="185">
        <f>SUM(BK164:BK165)</f>
        <v>0</v>
      </c>
    </row>
    <row r="164" spans="1:65" s="2" customFormat="1" ht="16.5" customHeight="1">
      <c r="A164" s="35"/>
      <c r="B164" s="36"/>
      <c r="C164" s="186" t="s">
        <v>320</v>
      </c>
      <c r="D164" s="186" t="s">
        <v>161</v>
      </c>
      <c r="E164" s="187" t="s">
        <v>1708</v>
      </c>
      <c r="F164" s="188" t="s">
        <v>1709</v>
      </c>
      <c r="G164" s="189" t="s">
        <v>217</v>
      </c>
      <c r="H164" s="190">
        <v>76.684</v>
      </c>
      <c r="I164" s="191"/>
      <c r="J164" s="192">
        <f>ROUND(I164*H164,2)</f>
        <v>0</v>
      </c>
      <c r="K164" s="193"/>
      <c r="L164" s="40"/>
      <c r="M164" s="194" t="s">
        <v>1</v>
      </c>
      <c r="N164" s="195" t="s">
        <v>42</v>
      </c>
      <c r="O164" s="72"/>
      <c r="P164" s="196">
        <f>O164*H164</f>
        <v>0</v>
      </c>
      <c r="Q164" s="196">
        <v>0</v>
      </c>
      <c r="R164" s="196">
        <f>Q164*H164</f>
        <v>0</v>
      </c>
      <c r="S164" s="196">
        <v>0</v>
      </c>
      <c r="T164" s="197">
        <f>S164*H164</f>
        <v>0</v>
      </c>
      <c r="U164" s="35"/>
      <c r="V164" s="35"/>
      <c r="W164" s="35"/>
      <c r="X164" s="35"/>
      <c r="Y164" s="35"/>
      <c r="Z164" s="35"/>
      <c r="AA164" s="35"/>
      <c r="AB164" s="35"/>
      <c r="AC164" s="35"/>
      <c r="AD164" s="35"/>
      <c r="AE164" s="35"/>
      <c r="AR164" s="198" t="s">
        <v>165</v>
      </c>
      <c r="AT164" s="198" t="s">
        <v>161</v>
      </c>
      <c r="AU164" s="198" t="s">
        <v>87</v>
      </c>
      <c r="AY164" s="18" t="s">
        <v>160</v>
      </c>
      <c r="BE164" s="199">
        <f>IF(N164="základní",J164,0)</f>
        <v>0</v>
      </c>
      <c r="BF164" s="199">
        <f>IF(N164="snížená",J164,0)</f>
        <v>0</v>
      </c>
      <c r="BG164" s="199">
        <f>IF(N164="zákl. přenesená",J164,0)</f>
        <v>0</v>
      </c>
      <c r="BH164" s="199">
        <f>IF(N164="sníž. přenesená",J164,0)</f>
        <v>0</v>
      </c>
      <c r="BI164" s="199">
        <f>IF(N164="nulová",J164,0)</f>
        <v>0</v>
      </c>
      <c r="BJ164" s="18" t="s">
        <v>85</v>
      </c>
      <c r="BK164" s="199">
        <f>ROUND(I164*H164,2)</f>
        <v>0</v>
      </c>
      <c r="BL164" s="18" t="s">
        <v>165</v>
      </c>
      <c r="BM164" s="198" t="s">
        <v>1710</v>
      </c>
    </row>
    <row r="165" spans="1:65" s="2" customFormat="1" ht="21.75" customHeight="1">
      <c r="A165" s="35"/>
      <c r="B165" s="36"/>
      <c r="C165" s="186" t="s">
        <v>324</v>
      </c>
      <c r="D165" s="186" t="s">
        <v>161</v>
      </c>
      <c r="E165" s="187" t="s">
        <v>1711</v>
      </c>
      <c r="F165" s="188" t="s">
        <v>1712</v>
      </c>
      <c r="G165" s="189" t="s">
        <v>217</v>
      </c>
      <c r="H165" s="190">
        <v>76.684</v>
      </c>
      <c r="I165" s="191"/>
      <c r="J165" s="192">
        <f>ROUND(I165*H165,2)</f>
        <v>0</v>
      </c>
      <c r="K165" s="193"/>
      <c r="L165" s="40"/>
      <c r="M165" s="194" t="s">
        <v>1</v>
      </c>
      <c r="N165" s="195" t="s">
        <v>42</v>
      </c>
      <c r="O165" s="72"/>
      <c r="P165" s="196">
        <f>O165*H165</f>
        <v>0</v>
      </c>
      <c r="Q165" s="196">
        <v>0</v>
      </c>
      <c r="R165" s="196">
        <f>Q165*H165</f>
        <v>0</v>
      </c>
      <c r="S165" s="196">
        <v>0</v>
      </c>
      <c r="T165" s="197">
        <f>S165*H165</f>
        <v>0</v>
      </c>
      <c r="U165" s="35"/>
      <c r="V165" s="35"/>
      <c r="W165" s="35"/>
      <c r="X165" s="35"/>
      <c r="Y165" s="35"/>
      <c r="Z165" s="35"/>
      <c r="AA165" s="35"/>
      <c r="AB165" s="35"/>
      <c r="AC165" s="35"/>
      <c r="AD165" s="35"/>
      <c r="AE165" s="35"/>
      <c r="AR165" s="198" t="s">
        <v>165</v>
      </c>
      <c r="AT165" s="198" t="s">
        <v>161</v>
      </c>
      <c r="AU165" s="198" t="s">
        <v>87</v>
      </c>
      <c r="AY165" s="18" t="s">
        <v>160</v>
      </c>
      <c r="BE165" s="199">
        <f>IF(N165="základní",J165,0)</f>
        <v>0</v>
      </c>
      <c r="BF165" s="199">
        <f>IF(N165="snížená",J165,0)</f>
        <v>0</v>
      </c>
      <c r="BG165" s="199">
        <f>IF(N165="zákl. přenesená",J165,0)</f>
        <v>0</v>
      </c>
      <c r="BH165" s="199">
        <f>IF(N165="sníž. přenesená",J165,0)</f>
        <v>0</v>
      </c>
      <c r="BI165" s="199">
        <f>IF(N165="nulová",J165,0)</f>
        <v>0</v>
      </c>
      <c r="BJ165" s="18" t="s">
        <v>85</v>
      </c>
      <c r="BK165" s="199">
        <f>ROUND(I165*H165,2)</f>
        <v>0</v>
      </c>
      <c r="BL165" s="18" t="s">
        <v>165</v>
      </c>
      <c r="BM165" s="198" t="s">
        <v>1713</v>
      </c>
    </row>
    <row r="166" spans="2:63" s="12" customFormat="1" ht="25.9" customHeight="1">
      <c r="B166" s="172"/>
      <c r="C166" s="173"/>
      <c r="D166" s="174" t="s">
        <v>76</v>
      </c>
      <c r="E166" s="175" t="s">
        <v>1094</v>
      </c>
      <c r="F166" s="175" t="s">
        <v>1095</v>
      </c>
      <c r="G166" s="173"/>
      <c r="H166" s="173"/>
      <c r="I166" s="176"/>
      <c r="J166" s="177">
        <f>BK166</f>
        <v>0</v>
      </c>
      <c r="K166" s="173"/>
      <c r="L166" s="178"/>
      <c r="M166" s="179"/>
      <c r="N166" s="180"/>
      <c r="O166" s="180"/>
      <c r="P166" s="181">
        <f>P167</f>
        <v>0</v>
      </c>
      <c r="Q166" s="180"/>
      <c r="R166" s="181">
        <f>R167</f>
        <v>0</v>
      </c>
      <c r="S166" s="180"/>
      <c r="T166" s="182">
        <f>T167</f>
        <v>0</v>
      </c>
      <c r="AR166" s="183" t="s">
        <v>87</v>
      </c>
      <c r="AT166" s="184" t="s">
        <v>76</v>
      </c>
      <c r="AU166" s="184" t="s">
        <v>77</v>
      </c>
      <c r="AY166" s="183" t="s">
        <v>160</v>
      </c>
      <c r="BK166" s="185">
        <f>BK167</f>
        <v>0</v>
      </c>
    </row>
    <row r="167" spans="1:65" s="2" customFormat="1" ht="16.5" customHeight="1">
      <c r="A167" s="35"/>
      <c r="B167" s="36"/>
      <c r="C167" s="186" t="s">
        <v>7</v>
      </c>
      <c r="D167" s="186" t="s">
        <v>161</v>
      </c>
      <c r="E167" s="187" t="s">
        <v>1714</v>
      </c>
      <c r="F167" s="188" t="s">
        <v>1715</v>
      </c>
      <c r="G167" s="189" t="s">
        <v>164</v>
      </c>
      <c r="H167" s="190">
        <v>1</v>
      </c>
      <c r="I167" s="191"/>
      <c r="J167" s="192">
        <f>ROUND(I167*H167,2)</f>
        <v>0</v>
      </c>
      <c r="K167" s="193"/>
      <c r="L167" s="40"/>
      <c r="M167" s="218" t="s">
        <v>1</v>
      </c>
      <c r="N167" s="219" t="s">
        <v>42</v>
      </c>
      <c r="O167" s="220"/>
      <c r="P167" s="221">
        <f>O167*H167</f>
        <v>0</v>
      </c>
      <c r="Q167" s="221">
        <v>0</v>
      </c>
      <c r="R167" s="221">
        <f>Q167*H167</f>
        <v>0</v>
      </c>
      <c r="S167" s="221">
        <v>0</v>
      </c>
      <c r="T167" s="222">
        <f>S167*H167</f>
        <v>0</v>
      </c>
      <c r="U167" s="35"/>
      <c r="V167" s="35"/>
      <c r="W167" s="35"/>
      <c r="X167" s="35"/>
      <c r="Y167" s="35"/>
      <c r="Z167" s="35"/>
      <c r="AA167" s="35"/>
      <c r="AB167" s="35"/>
      <c r="AC167" s="35"/>
      <c r="AD167" s="35"/>
      <c r="AE167" s="35"/>
      <c r="AR167" s="198" t="s">
        <v>1111</v>
      </c>
      <c r="AT167" s="198" t="s">
        <v>161</v>
      </c>
      <c r="AU167" s="198" t="s">
        <v>85</v>
      </c>
      <c r="AY167" s="18" t="s">
        <v>160</v>
      </c>
      <c r="BE167" s="199">
        <f>IF(N167="základní",J167,0)</f>
        <v>0</v>
      </c>
      <c r="BF167" s="199">
        <f>IF(N167="snížená",J167,0)</f>
        <v>0</v>
      </c>
      <c r="BG167" s="199">
        <f>IF(N167="zákl. přenesená",J167,0)</f>
        <v>0</v>
      </c>
      <c r="BH167" s="199">
        <f>IF(N167="sníž. přenesená",J167,0)</f>
        <v>0</v>
      </c>
      <c r="BI167" s="199">
        <f>IF(N167="nulová",J167,0)</f>
        <v>0</v>
      </c>
      <c r="BJ167" s="18" t="s">
        <v>85</v>
      </c>
      <c r="BK167" s="199">
        <f>ROUND(I167*H167,2)</f>
        <v>0</v>
      </c>
      <c r="BL167" s="18" t="s">
        <v>1111</v>
      </c>
      <c r="BM167" s="198" t="s">
        <v>1716</v>
      </c>
    </row>
    <row r="168" spans="1:31" s="2" customFormat="1" ht="6.95" customHeight="1">
      <c r="A168" s="35"/>
      <c r="B168" s="55"/>
      <c r="C168" s="56"/>
      <c r="D168" s="56"/>
      <c r="E168" s="56"/>
      <c r="F168" s="56"/>
      <c r="G168" s="56"/>
      <c r="H168" s="56"/>
      <c r="I168" s="56"/>
      <c r="J168" s="56"/>
      <c r="K168" s="56"/>
      <c r="L168" s="40"/>
      <c r="M168" s="35"/>
      <c r="O168" s="35"/>
      <c r="P168" s="35"/>
      <c r="Q168" s="35"/>
      <c r="R168" s="35"/>
      <c r="S168" s="35"/>
      <c r="T168" s="35"/>
      <c r="U168" s="35"/>
      <c r="V168" s="35"/>
      <c r="W168" s="35"/>
      <c r="X168" s="35"/>
      <c r="Y168" s="35"/>
      <c r="Z168" s="35"/>
      <c r="AA168" s="35"/>
      <c r="AB168" s="35"/>
      <c r="AC168" s="35"/>
      <c r="AD168" s="35"/>
      <c r="AE168" s="35"/>
    </row>
  </sheetData>
  <sheetProtection algorithmName="SHA-512" hashValue="V6Q/Cgk7cEbjkBnDPSs3BYuA5OAYtclYHYA/Bko9FZcLQyhh2TXqeQY0LCITljNOi+9al8gc+mHNdx+V2c70eQ==" saltValue="g2G0NIXVS1a6N0yLVuD246WIQYbvrnjB/joL4qb9UVZOyb7KFP3CDxFEmrqwaXNa1TGm4+6ZNpx4hsVseVMh0g==" spinCount="100000" sheet="1" objects="1" scenarios="1" formatColumns="0" formatRows="0" autoFilter="0"/>
  <autoFilter ref="C120:K167"/>
  <mergeCells count="9">
    <mergeCell ref="E87:H87"/>
    <mergeCell ref="E111:H111"/>
    <mergeCell ref="E113:H11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5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1"/>
      <c r="M2" s="301"/>
      <c r="N2" s="301"/>
      <c r="O2" s="301"/>
      <c r="P2" s="301"/>
      <c r="Q2" s="301"/>
      <c r="R2" s="301"/>
      <c r="S2" s="301"/>
      <c r="T2" s="301"/>
      <c r="U2" s="301"/>
      <c r="V2" s="301"/>
      <c r="AT2" s="18" t="s">
        <v>129</v>
      </c>
    </row>
    <row r="3" spans="2:46" s="1" customFormat="1" ht="6.95" customHeight="1">
      <c r="B3" s="109"/>
      <c r="C3" s="110"/>
      <c r="D3" s="110"/>
      <c r="E3" s="110"/>
      <c r="F3" s="110"/>
      <c r="G3" s="110"/>
      <c r="H3" s="110"/>
      <c r="I3" s="110"/>
      <c r="J3" s="110"/>
      <c r="K3" s="110"/>
      <c r="L3" s="21"/>
      <c r="AT3" s="18" t="s">
        <v>87</v>
      </c>
    </row>
    <row r="4" spans="2:46" s="1" customFormat="1" ht="24.95" customHeight="1">
      <c r="B4" s="21"/>
      <c r="D4" s="111" t="s">
        <v>133</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16" t="str">
        <f>'Rekapitulace stavby'!K6</f>
        <v>Revitalizace prostranství Na Rybníčku k.ú. Třeboň</v>
      </c>
      <c r="F7" s="317"/>
      <c r="G7" s="317"/>
      <c r="H7" s="317"/>
      <c r="L7" s="21"/>
    </row>
    <row r="8" spans="1:31" s="2" customFormat="1" ht="12" customHeight="1">
      <c r="A8" s="35"/>
      <c r="B8" s="40"/>
      <c r="C8" s="35"/>
      <c r="D8" s="113" t="s">
        <v>134</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18" t="s">
        <v>1717</v>
      </c>
      <c r="F9" s="319"/>
      <c r="G9" s="319"/>
      <c r="H9" s="319"/>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20. 8. 2021</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20" t="str">
        <f>'Rekapitulace stavby'!E14</f>
        <v>Vyplň údaj</v>
      </c>
      <c r="F18" s="321"/>
      <c r="G18" s="321"/>
      <c r="H18" s="321"/>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31</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33</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34</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47.25" customHeight="1">
      <c r="A27" s="116"/>
      <c r="B27" s="117"/>
      <c r="C27" s="116"/>
      <c r="D27" s="116"/>
      <c r="E27" s="322" t="s">
        <v>36</v>
      </c>
      <c r="F27" s="322"/>
      <c r="G27" s="322"/>
      <c r="H27" s="322"/>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37</v>
      </c>
      <c r="E30" s="35"/>
      <c r="F30" s="35"/>
      <c r="G30" s="35"/>
      <c r="H30" s="35"/>
      <c r="I30" s="35"/>
      <c r="J30" s="121">
        <f>ROUND(J120,2)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39</v>
      </c>
      <c r="G32" s="35"/>
      <c r="H32" s="35"/>
      <c r="I32" s="122" t="s">
        <v>38</v>
      </c>
      <c r="J32" s="122" t="s">
        <v>40</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41</v>
      </c>
      <c r="E33" s="113" t="s">
        <v>42</v>
      </c>
      <c r="F33" s="124">
        <f>ROUND((SUM(BE120:BE256)),2)</f>
        <v>0</v>
      </c>
      <c r="G33" s="35"/>
      <c r="H33" s="35"/>
      <c r="I33" s="125">
        <v>0.21</v>
      </c>
      <c r="J33" s="124">
        <f>ROUND(((SUM(BE120:BE256))*I33),2)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43</v>
      </c>
      <c r="F34" s="124">
        <f>ROUND((SUM(BF120:BF256)),2)</f>
        <v>0</v>
      </c>
      <c r="G34" s="35"/>
      <c r="H34" s="35"/>
      <c r="I34" s="125">
        <v>0.15</v>
      </c>
      <c r="J34" s="124">
        <f>ROUND(((SUM(BF120:BF256))*I34),2)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44</v>
      </c>
      <c r="F35" s="124">
        <f>ROUND((SUM(BG120:BG256)),2)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45</v>
      </c>
      <c r="F36" s="124">
        <f>ROUND((SUM(BH120:BH256)),2)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46</v>
      </c>
      <c r="F37" s="124">
        <f>ROUND((SUM(BI120:BI256)),2)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47</v>
      </c>
      <c r="E39" s="128"/>
      <c r="F39" s="128"/>
      <c r="G39" s="129" t="s">
        <v>48</v>
      </c>
      <c r="H39" s="130" t="s">
        <v>49</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50</v>
      </c>
      <c r="E50" s="134"/>
      <c r="F50" s="134"/>
      <c r="G50" s="133" t="s">
        <v>51</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52</v>
      </c>
      <c r="E61" s="136"/>
      <c r="F61" s="137" t="s">
        <v>53</v>
      </c>
      <c r="G61" s="135" t="s">
        <v>52</v>
      </c>
      <c r="H61" s="136"/>
      <c r="I61" s="136"/>
      <c r="J61" s="138" t="s">
        <v>53</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54</v>
      </c>
      <c r="E65" s="139"/>
      <c r="F65" s="139"/>
      <c r="G65" s="133" t="s">
        <v>55</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52</v>
      </c>
      <c r="E76" s="136"/>
      <c r="F76" s="137" t="s">
        <v>53</v>
      </c>
      <c r="G76" s="135" t="s">
        <v>52</v>
      </c>
      <c r="H76" s="136"/>
      <c r="I76" s="136"/>
      <c r="J76" s="138" t="s">
        <v>53</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136</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23" t="str">
        <f>E7</f>
        <v>Revitalizace prostranství Na Rybníčku k.ú. Třeboň</v>
      </c>
      <c r="F85" s="324"/>
      <c r="G85" s="324"/>
      <c r="H85" s="324"/>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134</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79" t="str">
        <f>E9</f>
        <v>SO 801 - Sadové úpravy</v>
      </c>
      <c r="F87" s="325"/>
      <c r="G87" s="325"/>
      <c r="H87" s="325"/>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Třeboň</v>
      </c>
      <c r="G89" s="37"/>
      <c r="H89" s="37"/>
      <c r="I89" s="30" t="s">
        <v>22</v>
      </c>
      <c r="J89" s="67" t="str">
        <f>IF(J12="","",J12)</f>
        <v>20. 8. 2021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7" customHeight="1">
      <c r="A91" s="35"/>
      <c r="B91" s="36"/>
      <c r="C91" s="30" t="s">
        <v>24</v>
      </c>
      <c r="D91" s="37"/>
      <c r="E91" s="37"/>
      <c r="F91" s="28" t="str">
        <f>E15</f>
        <v>Město Třeboň</v>
      </c>
      <c r="G91" s="37"/>
      <c r="H91" s="37"/>
      <c r="I91" s="30" t="s">
        <v>30</v>
      </c>
      <c r="J91" s="33" t="str">
        <f>E21</f>
        <v>Ing. arch. Martin Jirovský</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Ing. Barbora Filip</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137</v>
      </c>
      <c r="D94" s="145"/>
      <c r="E94" s="145"/>
      <c r="F94" s="145"/>
      <c r="G94" s="145"/>
      <c r="H94" s="145"/>
      <c r="I94" s="145"/>
      <c r="J94" s="146" t="s">
        <v>138</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139</v>
      </c>
      <c r="D96" s="37"/>
      <c r="E96" s="37"/>
      <c r="F96" s="37"/>
      <c r="G96" s="37"/>
      <c r="H96" s="37"/>
      <c r="I96" s="37"/>
      <c r="J96" s="85">
        <f>J120</f>
        <v>0</v>
      </c>
      <c r="K96" s="37"/>
      <c r="L96" s="52"/>
      <c r="S96" s="35"/>
      <c r="T96" s="35"/>
      <c r="U96" s="35"/>
      <c r="V96" s="35"/>
      <c r="W96" s="35"/>
      <c r="X96" s="35"/>
      <c r="Y96" s="35"/>
      <c r="Z96" s="35"/>
      <c r="AA96" s="35"/>
      <c r="AB96" s="35"/>
      <c r="AC96" s="35"/>
      <c r="AD96" s="35"/>
      <c r="AE96" s="35"/>
      <c r="AU96" s="18" t="s">
        <v>140</v>
      </c>
    </row>
    <row r="97" spans="2:12" s="9" customFormat="1" ht="24.95" customHeight="1">
      <c r="B97" s="148"/>
      <c r="C97" s="149"/>
      <c r="D97" s="150" t="s">
        <v>249</v>
      </c>
      <c r="E97" s="151"/>
      <c r="F97" s="151"/>
      <c r="G97" s="151"/>
      <c r="H97" s="151"/>
      <c r="I97" s="151"/>
      <c r="J97" s="152">
        <f>J121</f>
        <v>0</v>
      </c>
      <c r="K97" s="149"/>
      <c r="L97" s="153"/>
    </row>
    <row r="98" spans="2:12" s="9" customFormat="1" ht="24.95" customHeight="1">
      <c r="B98" s="148"/>
      <c r="C98" s="149"/>
      <c r="D98" s="150" t="s">
        <v>142</v>
      </c>
      <c r="E98" s="151"/>
      <c r="F98" s="151"/>
      <c r="G98" s="151"/>
      <c r="H98" s="151"/>
      <c r="I98" s="151"/>
      <c r="J98" s="152">
        <f>J128</f>
        <v>0</v>
      </c>
      <c r="K98" s="149"/>
      <c r="L98" s="153"/>
    </row>
    <row r="99" spans="2:12" s="10" customFormat="1" ht="19.9" customHeight="1">
      <c r="B99" s="154"/>
      <c r="C99" s="155"/>
      <c r="D99" s="156" t="s">
        <v>143</v>
      </c>
      <c r="E99" s="157"/>
      <c r="F99" s="157"/>
      <c r="G99" s="157"/>
      <c r="H99" s="157"/>
      <c r="I99" s="157"/>
      <c r="J99" s="158">
        <f>J129</f>
        <v>0</v>
      </c>
      <c r="K99" s="155"/>
      <c r="L99" s="159"/>
    </row>
    <row r="100" spans="2:12" s="10" customFormat="1" ht="19.9" customHeight="1">
      <c r="B100" s="154"/>
      <c r="C100" s="155"/>
      <c r="D100" s="156" t="s">
        <v>253</v>
      </c>
      <c r="E100" s="157"/>
      <c r="F100" s="157"/>
      <c r="G100" s="157"/>
      <c r="H100" s="157"/>
      <c r="I100" s="157"/>
      <c r="J100" s="158">
        <f>J255</f>
        <v>0</v>
      </c>
      <c r="K100" s="155"/>
      <c r="L100" s="159"/>
    </row>
    <row r="101" spans="1:31" s="2" customFormat="1" ht="21.75" customHeight="1">
      <c r="A101" s="35"/>
      <c r="B101" s="36"/>
      <c r="C101" s="37"/>
      <c r="D101" s="37"/>
      <c r="E101" s="37"/>
      <c r="F101" s="37"/>
      <c r="G101" s="37"/>
      <c r="H101" s="37"/>
      <c r="I101" s="37"/>
      <c r="J101" s="37"/>
      <c r="K101" s="37"/>
      <c r="L101" s="52"/>
      <c r="S101" s="35"/>
      <c r="T101" s="35"/>
      <c r="U101" s="35"/>
      <c r="V101" s="35"/>
      <c r="W101" s="35"/>
      <c r="X101" s="35"/>
      <c r="Y101" s="35"/>
      <c r="Z101" s="35"/>
      <c r="AA101" s="35"/>
      <c r="AB101" s="35"/>
      <c r="AC101" s="35"/>
      <c r="AD101" s="35"/>
      <c r="AE101" s="35"/>
    </row>
    <row r="102" spans="1:31" s="2" customFormat="1" ht="6.95" customHeight="1">
      <c r="A102" s="35"/>
      <c r="B102" s="55"/>
      <c r="C102" s="56"/>
      <c r="D102" s="56"/>
      <c r="E102" s="56"/>
      <c r="F102" s="56"/>
      <c r="G102" s="56"/>
      <c r="H102" s="56"/>
      <c r="I102" s="56"/>
      <c r="J102" s="56"/>
      <c r="K102" s="56"/>
      <c r="L102" s="52"/>
      <c r="S102" s="35"/>
      <c r="T102" s="35"/>
      <c r="U102" s="35"/>
      <c r="V102" s="35"/>
      <c r="W102" s="35"/>
      <c r="X102" s="35"/>
      <c r="Y102" s="35"/>
      <c r="Z102" s="35"/>
      <c r="AA102" s="35"/>
      <c r="AB102" s="35"/>
      <c r="AC102" s="35"/>
      <c r="AD102" s="35"/>
      <c r="AE102" s="35"/>
    </row>
    <row r="106" spans="1:31" s="2" customFormat="1" ht="6.95" customHeight="1">
      <c r="A106" s="35"/>
      <c r="B106" s="57"/>
      <c r="C106" s="58"/>
      <c r="D106" s="58"/>
      <c r="E106" s="58"/>
      <c r="F106" s="58"/>
      <c r="G106" s="58"/>
      <c r="H106" s="58"/>
      <c r="I106" s="58"/>
      <c r="J106" s="58"/>
      <c r="K106" s="58"/>
      <c r="L106" s="52"/>
      <c r="S106" s="35"/>
      <c r="T106" s="35"/>
      <c r="U106" s="35"/>
      <c r="V106" s="35"/>
      <c r="W106" s="35"/>
      <c r="X106" s="35"/>
      <c r="Y106" s="35"/>
      <c r="Z106" s="35"/>
      <c r="AA106" s="35"/>
      <c r="AB106" s="35"/>
      <c r="AC106" s="35"/>
      <c r="AD106" s="35"/>
      <c r="AE106" s="35"/>
    </row>
    <row r="107" spans="1:31" s="2" customFormat="1" ht="24.95" customHeight="1">
      <c r="A107" s="35"/>
      <c r="B107" s="36"/>
      <c r="C107" s="24" t="s">
        <v>145</v>
      </c>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6.95" customHeight="1">
      <c r="A108" s="35"/>
      <c r="B108" s="36"/>
      <c r="C108" s="37"/>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12" customHeight="1">
      <c r="A109" s="35"/>
      <c r="B109" s="36"/>
      <c r="C109" s="30" t="s">
        <v>16</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16.5" customHeight="1">
      <c r="A110" s="35"/>
      <c r="B110" s="36"/>
      <c r="C110" s="37"/>
      <c r="D110" s="37"/>
      <c r="E110" s="323" t="str">
        <f>E7</f>
        <v>Revitalizace prostranství Na Rybníčku k.ú. Třeboň</v>
      </c>
      <c r="F110" s="324"/>
      <c r="G110" s="324"/>
      <c r="H110" s="324"/>
      <c r="I110" s="37"/>
      <c r="J110" s="37"/>
      <c r="K110" s="37"/>
      <c r="L110" s="52"/>
      <c r="S110" s="35"/>
      <c r="T110" s="35"/>
      <c r="U110" s="35"/>
      <c r="V110" s="35"/>
      <c r="W110" s="35"/>
      <c r="X110" s="35"/>
      <c r="Y110" s="35"/>
      <c r="Z110" s="35"/>
      <c r="AA110" s="35"/>
      <c r="AB110" s="35"/>
      <c r="AC110" s="35"/>
      <c r="AD110" s="35"/>
      <c r="AE110" s="35"/>
    </row>
    <row r="111" spans="1:31" s="2" customFormat="1" ht="12" customHeight="1">
      <c r="A111" s="35"/>
      <c r="B111" s="36"/>
      <c r="C111" s="30" t="s">
        <v>134</v>
      </c>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6.5" customHeight="1">
      <c r="A112" s="35"/>
      <c r="B112" s="36"/>
      <c r="C112" s="37"/>
      <c r="D112" s="37"/>
      <c r="E112" s="279" t="str">
        <f>E9</f>
        <v>SO 801 - Sadové úpravy</v>
      </c>
      <c r="F112" s="325"/>
      <c r="G112" s="325"/>
      <c r="H112" s="325"/>
      <c r="I112" s="37"/>
      <c r="J112" s="37"/>
      <c r="K112" s="37"/>
      <c r="L112" s="52"/>
      <c r="S112" s="35"/>
      <c r="T112" s="35"/>
      <c r="U112" s="35"/>
      <c r="V112" s="35"/>
      <c r="W112" s="35"/>
      <c r="X112" s="35"/>
      <c r="Y112" s="35"/>
      <c r="Z112" s="35"/>
      <c r="AA112" s="35"/>
      <c r="AB112" s="35"/>
      <c r="AC112" s="35"/>
      <c r="AD112" s="35"/>
      <c r="AE112" s="35"/>
    </row>
    <row r="113" spans="1:31" s="2" customFormat="1" ht="6.9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20</v>
      </c>
      <c r="D114" s="37"/>
      <c r="E114" s="37"/>
      <c r="F114" s="28" t="str">
        <f>F12</f>
        <v>Třeboň</v>
      </c>
      <c r="G114" s="37"/>
      <c r="H114" s="37"/>
      <c r="I114" s="30" t="s">
        <v>22</v>
      </c>
      <c r="J114" s="67" t="str">
        <f>IF(J12="","",J12)</f>
        <v>20. 8. 2021</v>
      </c>
      <c r="K114" s="37"/>
      <c r="L114" s="52"/>
      <c r="S114" s="35"/>
      <c r="T114" s="35"/>
      <c r="U114" s="35"/>
      <c r="V114" s="35"/>
      <c r="W114" s="35"/>
      <c r="X114" s="35"/>
      <c r="Y114" s="35"/>
      <c r="Z114" s="35"/>
      <c r="AA114" s="35"/>
      <c r="AB114" s="35"/>
      <c r="AC114" s="35"/>
      <c r="AD114" s="35"/>
      <c r="AE114" s="35"/>
    </row>
    <row r="115" spans="1:31" s="2" customFormat="1" ht="6.95" customHeight="1">
      <c r="A115" s="35"/>
      <c r="B115" s="36"/>
      <c r="C115" s="37"/>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25.7" customHeight="1">
      <c r="A116" s="35"/>
      <c r="B116" s="36"/>
      <c r="C116" s="30" t="s">
        <v>24</v>
      </c>
      <c r="D116" s="37"/>
      <c r="E116" s="37"/>
      <c r="F116" s="28" t="str">
        <f>E15</f>
        <v>Město Třeboň</v>
      </c>
      <c r="G116" s="37"/>
      <c r="H116" s="37"/>
      <c r="I116" s="30" t="s">
        <v>30</v>
      </c>
      <c r="J116" s="33" t="str">
        <f>E21</f>
        <v>Ing. arch. Martin Jirovský</v>
      </c>
      <c r="K116" s="37"/>
      <c r="L116" s="52"/>
      <c r="S116" s="35"/>
      <c r="T116" s="35"/>
      <c r="U116" s="35"/>
      <c r="V116" s="35"/>
      <c r="W116" s="35"/>
      <c r="X116" s="35"/>
      <c r="Y116" s="35"/>
      <c r="Z116" s="35"/>
      <c r="AA116" s="35"/>
      <c r="AB116" s="35"/>
      <c r="AC116" s="35"/>
      <c r="AD116" s="35"/>
      <c r="AE116" s="35"/>
    </row>
    <row r="117" spans="1:31" s="2" customFormat="1" ht="15.2" customHeight="1">
      <c r="A117" s="35"/>
      <c r="B117" s="36"/>
      <c r="C117" s="30" t="s">
        <v>28</v>
      </c>
      <c r="D117" s="37"/>
      <c r="E117" s="37"/>
      <c r="F117" s="28" t="str">
        <f>IF(E18="","",E18)</f>
        <v>Vyplň údaj</v>
      </c>
      <c r="G117" s="37"/>
      <c r="H117" s="37"/>
      <c r="I117" s="30" t="s">
        <v>33</v>
      </c>
      <c r="J117" s="33" t="str">
        <f>E24</f>
        <v>Ing. Barbora Filip</v>
      </c>
      <c r="K117" s="37"/>
      <c r="L117" s="52"/>
      <c r="S117" s="35"/>
      <c r="T117" s="35"/>
      <c r="U117" s="35"/>
      <c r="V117" s="35"/>
      <c r="W117" s="35"/>
      <c r="X117" s="35"/>
      <c r="Y117" s="35"/>
      <c r="Z117" s="35"/>
      <c r="AA117" s="35"/>
      <c r="AB117" s="35"/>
      <c r="AC117" s="35"/>
      <c r="AD117" s="35"/>
      <c r="AE117" s="35"/>
    </row>
    <row r="118" spans="1:31" s="2" customFormat="1" ht="10.35"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11" customFormat="1" ht="29.25" customHeight="1">
      <c r="A119" s="160"/>
      <c r="B119" s="161"/>
      <c r="C119" s="162" t="s">
        <v>146</v>
      </c>
      <c r="D119" s="163" t="s">
        <v>62</v>
      </c>
      <c r="E119" s="163" t="s">
        <v>58</v>
      </c>
      <c r="F119" s="163" t="s">
        <v>59</v>
      </c>
      <c r="G119" s="163" t="s">
        <v>147</v>
      </c>
      <c r="H119" s="163" t="s">
        <v>148</v>
      </c>
      <c r="I119" s="163" t="s">
        <v>149</v>
      </c>
      <c r="J119" s="164" t="s">
        <v>138</v>
      </c>
      <c r="K119" s="165" t="s">
        <v>150</v>
      </c>
      <c r="L119" s="166"/>
      <c r="M119" s="76" t="s">
        <v>1</v>
      </c>
      <c r="N119" s="77" t="s">
        <v>41</v>
      </c>
      <c r="O119" s="77" t="s">
        <v>151</v>
      </c>
      <c r="P119" s="77" t="s">
        <v>152</v>
      </c>
      <c r="Q119" s="77" t="s">
        <v>153</v>
      </c>
      <c r="R119" s="77" t="s">
        <v>154</v>
      </c>
      <c r="S119" s="77" t="s">
        <v>155</v>
      </c>
      <c r="T119" s="78" t="s">
        <v>156</v>
      </c>
      <c r="U119" s="160"/>
      <c r="V119" s="160"/>
      <c r="W119" s="160"/>
      <c r="X119" s="160"/>
      <c r="Y119" s="160"/>
      <c r="Z119" s="160"/>
      <c r="AA119" s="160"/>
      <c r="AB119" s="160"/>
      <c r="AC119" s="160"/>
      <c r="AD119" s="160"/>
      <c r="AE119" s="160"/>
    </row>
    <row r="120" spans="1:63" s="2" customFormat="1" ht="22.9" customHeight="1">
      <c r="A120" s="35"/>
      <c r="B120" s="36"/>
      <c r="C120" s="83" t="s">
        <v>157</v>
      </c>
      <c r="D120" s="37"/>
      <c r="E120" s="37"/>
      <c r="F120" s="37"/>
      <c r="G120" s="37"/>
      <c r="H120" s="37"/>
      <c r="I120" s="37"/>
      <c r="J120" s="167">
        <f>BK120</f>
        <v>0</v>
      </c>
      <c r="K120" s="37"/>
      <c r="L120" s="40"/>
      <c r="M120" s="79"/>
      <c r="N120" s="168"/>
      <c r="O120" s="80"/>
      <c r="P120" s="169">
        <f>P121+P128</f>
        <v>0</v>
      </c>
      <c r="Q120" s="80"/>
      <c r="R120" s="169">
        <f>R121+R128</f>
        <v>278.46205999999984</v>
      </c>
      <c r="S120" s="80"/>
      <c r="T120" s="170">
        <f>T121+T128</f>
        <v>72.78999999999999</v>
      </c>
      <c r="U120" s="35"/>
      <c r="V120" s="35"/>
      <c r="W120" s="35"/>
      <c r="X120" s="35"/>
      <c r="Y120" s="35"/>
      <c r="Z120" s="35"/>
      <c r="AA120" s="35"/>
      <c r="AB120" s="35"/>
      <c r="AC120" s="35"/>
      <c r="AD120" s="35"/>
      <c r="AE120" s="35"/>
      <c r="AT120" s="18" t="s">
        <v>76</v>
      </c>
      <c r="AU120" s="18" t="s">
        <v>140</v>
      </c>
      <c r="BK120" s="171">
        <f>BK121+BK128</f>
        <v>0</v>
      </c>
    </row>
    <row r="121" spans="2:63" s="12" customFormat="1" ht="25.9" customHeight="1">
      <c r="B121" s="172"/>
      <c r="C121" s="173"/>
      <c r="D121" s="174" t="s">
        <v>76</v>
      </c>
      <c r="E121" s="175" t="s">
        <v>212</v>
      </c>
      <c r="F121" s="175" t="s">
        <v>213</v>
      </c>
      <c r="G121" s="173"/>
      <c r="H121" s="173"/>
      <c r="I121" s="176"/>
      <c r="J121" s="177">
        <f>BK121</f>
        <v>0</v>
      </c>
      <c r="K121" s="173"/>
      <c r="L121" s="178"/>
      <c r="M121" s="179"/>
      <c r="N121" s="180"/>
      <c r="O121" s="180"/>
      <c r="P121" s="181">
        <f>SUM(P122:P127)</f>
        <v>0</v>
      </c>
      <c r="Q121" s="180"/>
      <c r="R121" s="181">
        <f>SUM(R122:R127)</f>
        <v>0</v>
      </c>
      <c r="S121" s="180"/>
      <c r="T121" s="182">
        <f>SUM(T122:T127)</f>
        <v>0</v>
      </c>
      <c r="AR121" s="183" t="s">
        <v>85</v>
      </c>
      <c r="AT121" s="184" t="s">
        <v>76</v>
      </c>
      <c r="AU121" s="184" t="s">
        <v>77</v>
      </c>
      <c r="AY121" s="183" t="s">
        <v>160</v>
      </c>
      <c r="BK121" s="185">
        <f>SUM(BK122:BK127)</f>
        <v>0</v>
      </c>
    </row>
    <row r="122" spans="1:65" s="2" customFormat="1" ht="16.5" customHeight="1">
      <c r="A122" s="35"/>
      <c r="B122" s="36"/>
      <c r="C122" s="186" t="s">
        <v>85</v>
      </c>
      <c r="D122" s="186" t="s">
        <v>161</v>
      </c>
      <c r="E122" s="187" t="s">
        <v>215</v>
      </c>
      <c r="F122" s="188" t="s">
        <v>216</v>
      </c>
      <c r="G122" s="189" t="s">
        <v>217</v>
      </c>
      <c r="H122" s="190">
        <v>72.79</v>
      </c>
      <c r="I122" s="191"/>
      <c r="J122" s="192">
        <f>ROUND(I122*H122,2)</f>
        <v>0</v>
      </c>
      <c r="K122" s="193"/>
      <c r="L122" s="40"/>
      <c r="M122" s="194" t="s">
        <v>1</v>
      </c>
      <c r="N122" s="195" t="s">
        <v>42</v>
      </c>
      <c r="O122" s="72"/>
      <c r="P122" s="196">
        <f>O122*H122</f>
        <v>0</v>
      </c>
      <c r="Q122" s="196">
        <v>0</v>
      </c>
      <c r="R122" s="196">
        <f>Q122*H122</f>
        <v>0</v>
      </c>
      <c r="S122" s="196">
        <v>0</v>
      </c>
      <c r="T122" s="197">
        <f>S122*H122</f>
        <v>0</v>
      </c>
      <c r="U122" s="35"/>
      <c r="V122" s="35"/>
      <c r="W122" s="35"/>
      <c r="X122" s="35"/>
      <c r="Y122" s="35"/>
      <c r="Z122" s="35"/>
      <c r="AA122" s="35"/>
      <c r="AB122" s="35"/>
      <c r="AC122" s="35"/>
      <c r="AD122" s="35"/>
      <c r="AE122" s="35"/>
      <c r="AR122" s="198" t="s">
        <v>165</v>
      </c>
      <c r="AT122" s="198" t="s">
        <v>161</v>
      </c>
      <c r="AU122" s="198" t="s">
        <v>85</v>
      </c>
      <c r="AY122" s="18" t="s">
        <v>160</v>
      </c>
      <c r="BE122" s="199">
        <f>IF(N122="základní",J122,0)</f>
        <v>0</v>
      </c>
      <c r="BF122" s="199">
        <f>IF(N122="snížená",J122,0)</f>
        <v>0</v>
      </c>
      <c r="BG122" s="199">
        <f>IF(N122="zákl. přenesená",J122,0)</f>
        <v>0</v>
      </c>
      <c r="BH122" s="199">
        <f>IF(N122="sníž. přenesená",J122,0)</f>
        <v>0</v>
      </c>
      <c r="BI122" s="199">
        <f>IF(N122="nulová",J122,0)</f>
        <v>0</v>
      </c>
      <c r="BJ122" s="18" t="s">
        <v>85</v>
      </c>
      <c r="BK122" s="199">
        <f>ROUND(I122*H122,2)</f>
        <v>0</v>
      </c>
      <c r="BL122" s="18" t="s">
        <v>165</v>
      </c>
      <c r="BM122" s="198" t="s">
        <v>1718</v>
      </c>
    </row>
    <row r="123" spans="1:65" s="2" customFormat="1" ht="21.75" customHeight="1">
      <c r="A123" s="35"/>
      <c r="B123" s="36"/>
      <c r="C123" s="186" t="s">
        <v>87</v>
      </c>
      <c r="D123" s="186" t="s">
        <v>161</v>
      </c>
      <c r="E123" s="187" t="s">
        <v>260</v>
      </c>
      <c r="F123" s="188" t="s">
        <v>261</v>
      </c>
      <c r="G123" s="189" t="s">
        <v>217</v>
      </c>
      <c r="H123" s="190">
        <v>72.79</v>
      </c>
      <c r="I123" s="191"/>
      <c r="J123" s="192">
        <f>ROUND(I123*H123,2)</f>
        <v>0</v>
      </c>
      <c r="K123" s="193"/>
      <c r="L123" s="40"/>
      <c r="M123" s="194" t="s">
        <v>1</v>
      </c>
      <c r="N123" s="195" t="s">
        <v>42</v>
      </c>
      <c r="O123" s="72"/>
      <c r="P123" s="196">
        <f>O123*H123</f>
        <v>0</v>
      </c>
      <c r="Q123" s="196">
        <v>0</v>
      </c>
      <c r="R123" s="196">
        <f>Q123*H123</f>
        <v>0</v>
      </c>
      <c r="S123" s="196">
        <v>0</v>
      </c>
      <c r="T123" s="197">
        <f>S123*H123</f>
        <v>0</v>
      </c>
      <c r="U123" s="35"/>
      <c r="V123" s="35"/>
      <c r="W123" s="35"/>
      <c r="X123" s="35"/>
      <c r="Y123" s="35"/>
      <c r="Z123" s="35"/>
      <c r="AA123" s="35"/>
      <c r="AB123" s="35"/>
      <c r="AC123" s="35"/>
      <c r="AD123" s="35"/>
      <c r="AE123" s="35"/>
      <c r="AR123" s="198" t="s">
        <v>165</v>
      </c>
      <c r="AT123" s="198" t="s">
        <v>161</v>
      </c>
      <c r="AU123" s="198" t="s">
        <v>85</v>
      </c>
      <c r="AY123" s="18" t="s">
        <v>160</v>
      </c>
      <c r="BE123" s="199">
        <f>IF(N123="základní",J123,0)</f>
        <v>0</v>
      </c>
      <c r="BF123" s="199">
        <f>IF(N123="snížená",J123,0)</f>
        <v>0</v>
      </c>
      <c r="BG123" s="199">
        <f>IF(N123="zákl. přenesená",J123,0)</f>
        <v>0</v>
      </c>
      <c r="BH123" s="199">
        <f>IF(N123="sníž. přenesená",J123,0)</f>
        <v>0</v>
      </c>
      <c r="BI123" s="199">
        <f>IF(N123="nulová",J123,0)</f>
        <v>0</v>
      </c>
      <c r="BJ123" s="18" t="s">
        <v>85</v>
      </c>
      <c r="BK123" s="199">
        <f>ROUND(I123*H123,2)</f>
        <v>0</v>
      </c>
      <c r="BL123" s="18" t="s">
        <v>165</v>
      </c>
      <c r="BM123" s="198" t="s">
        <v>1719</v>
      </c>
    </row>
    <row r="124" spans="1:65" s="2" customFormat="1" ht="21.75" customHeight="1">
      <c r="A124" s="35"/>
      <c r="B124" s="36"/>
      <c r="C124" s="186" t="s">
        <v>170</v>
      </c>
      <c r="D124" s="186" t="s">
        <v>161</v>
      </c>
      <c r="E124" s="187" t="s">
        <v>234</v>
      </c>
      <c r="F124" s="188" t="s">
        <v>235</v>
      </c>
      <c r="G124" s="189" t="s">
        <v>217</v>
      </c>
      <c r="H124" s="190">
        <v>72.79</v>
      </c>
      <c r="I124" s="191"/>
      <c r="J124" s="192">
        <f>ROUND(I124*H124,2)</f>
        <v>0</v>
      </c>
      <c r="K124" s="193"/>
      <c r="L124" s="40"/>
      <c r="M124" s="194" t="s">
        <v>1</v>
      </c>
      <c r="N124" s="195" t="s">
        <v>42</v>
      </c>
      <c r="O124" s="72"/>
      <c r="P124" s="196">
        <f>O124*H124</f>
        <v>0</v>
      </c>
      <c r="Q124" s="196">
        <v>0</v>
      </c>
      <c r="R124" s="196">
        <f>Q124*H124</f>
        <v>0</v>
      </c>
      <c r="S124" s="196">
        <v>0</v>
      </c>
      <c r="T124" s="197">
        <f>S124*H124</f>
        <v>0</v>
      </c>
      <c r="U124" s="35"/>
      <c r="V124" s="35"/>
      <c r="W124" s="35"/>
      <c r="X124" s="35"/>
      <c r="Y124" s="35"/>
      <c r="Z124" s="35"/>
      <c r="AA124" s="35"/>
      <c r="AB124" s="35"/>
      <c r="AC124" s="35"/>
      <c r="AD124" s="35"/>
      <c r="AE124" s="35"/>
      <c r="AR124" s="198" t="s">
        <v>165</v>
      </c>
      <c r="AT124" s="198" t="s">
        <v>161</v>
      </c>
      <c r="AU124" s="198" t="s">
        <v>85</v>
      </c>
      <c r="AY124" s="18" t="s">
        <v>160</v>
      </c>
      <c r="BE124" s="199">
        <f>IF(N124="základní",J124,0)</f>
        <v>0</v>
      </c>
      <c r="BF124" s="199">
        <f>IF(N124="snížená",J124,0)</f>
        <v>0</v>
      </c>
      <c r="BG124" s="199">
        <f>IF(N124="zákl. přenesená",J124,0)</f>
        <v>0</v>
      </c>
      <c r="BH124" s="199">
        <f>IF(N124="sníž. přenesená",J124,0)</f>
        <v>0</v>
      </c>
      <c r="BI124" s="199">
        <f>IF(N124="nulová",J124,0)</f>
        <v>0</v>
      </c>
      <c r="BJ124" s="18" t="s">
        <v>85</v>
      </c>
      <c r="BK124" s="199">
        <f>ROUND(I124*H124,2)</f>
        <v>0</v>
      </c>
      <c r="BL124" s="18" t="s">
        <v>165</v>
      </c>
      <c r="BM124" s="198" t="s">
        <v>1720</v>
      </c>
    </row>
    <row r="125" spans="1:65" s="2" customFormat="1" ht="21.75" customHeight="1">
      <c r="A125" s="35"/>
      <c r="B125" s="36"/>
      <c r="C125" s="186" t="s">
        <v>165</v>
      </c>
      <c r="D125" s="186" t="s">
        <v>161</v>
      </c>
      <c r="E125" s="187" t="s">
        <v>238</v>
      </c>
      <c r="F125" s="188" t="s">
        <v>239</v>
      </c>
      <c r="G125" s="189" t="s">
        <v>217</v>
      </c>
      <c r="H125" s="190">
        <v>946.27</v>
      </c>
      <c r="I125" s="191"/>
      <c r="J125" s="192">
        <f>ROUND(I125*H125,2)</f>
        <v>0</v>
      </c>
      <c r="K125" s="193"/>
      <c r="L125" s="40"/>
      <c r="M125" s="194" t="s">
        <v>1</v>
      </c>
      <c r="N125" s="195" t="s">
        <v>42</v>
      </c>
      <c r="O125" s="72"/>
      <c r="P125" s="196">
        <f>O125*H125</f>
        <v>0</v>
      </c>
      <c r="Q125" s="196">
        <v>0</v>
      </c>
      <c r="R125" s="196">
        <f>Q125*H125</f>
        <v>0</v>
      </c>
      <c r="S125" s="196">
        <v>0</v>
      </c>
      <c r="T125" s="197">
        <f>S125*H125</f>
        <v>0</v>
      </c>
      <c r="U125" s="35"/>
      <c r="V125" s="35"/>
      <c r="W125" s="35"/>
      <c r="X125" s="35"/>
      <c r="Y125" s="35"/>
      <c r="Z125" s="35"/>
      <c r="AA125" s="35"/>
      <c r="AB125" s="35"/>
      <c r="AC125" s="35"/>
      <c r="AD125" s="35"/>
      <c r="AE125" s="35"/>
      <c r="AR125" s="198" t="s">
        <v>165</v>
      </c>
      <c r="AT125" s="198" t="s">
        <v>161</v>
      </c>
      <c r="AU125" s="198" t="s">
        <v>85</v>
      </c>
      <c r="AY125" s="18" t="s">
        <v>160</v>
      </c>
      <c r="BE125" s="199">
        <f>IF(N125="základní",J125,0)</f>
        <v>0</v>
      </c>
      <c r="BF125" s="199">
        <f>IF(N125="snížená",J125,0)</f>
        <v>0</v>
      </c>
      <c r="BG125" s="199">
        <f>IF(N125="zákl. přenesená",J125,0)</f>
        <v>0</v>
      </c>
      <c r="BH125" s="199">
        <f>IF(N125="sníž. přenesená",J125,0)</f>
        <v>0</v>
      </c>
      <c r="BI125" s="199">
        <f>IF(N125="nulová",J125,0)</f>
        <v>0</v>
      </c>
      <c r="BJ125" s="18" t="s">
        <v>85</v>
      </c>
      <c r="BK125" s="199">
        <f>ROUND(I125*H125,2)</f>
        <v>0</v>
      </c>
      <c r="BL125" s="18" t="s">
        <v>165</v>
      </c>
      <c r="BM125" s="198" t="s">
        <v>1721</v>
      </c>
    </row>
    <row r="126" spans="1:47" s="2" customFormat="1" ht="19.5">
      <c r="A126" s="35"/>
      <c r="B126" s="36"/>
      <c r="C126" s="37"/>
      <c r="D126" s="204" t="s">
        <v>187</v>
      </c>
      <c r="E126" s="37"/>
      <c r="F126" s="214" t="s">
        <v>241</v>
      </c>
      <c r="G126" s="37"/>
      <c r="H126" s="37"/>
      <c r="I126" s="215"/>
      <c r="J126" s="37"/>
      <c r="K126" s="37"/>
      <c r="L126" s="40"/>
      <c r="M126" s="216"/>
      <c r="N126" s="217"/>
      <c r="O126" s="72"/>
      <c r="P126" s="72"/>
      <c r="Q126" s="72"/>
      <c r="R126" s="72"/>
      <c r="S126" s="72"/>
      <c r="T126" s="73"/>
      <c r="U126" s="35"/>
      <c r="V126" s="35"/>
      <c r="W126" s="35"/>
      <c r="X126" s="35"/>
      <c r="Y126" s="35"/>
      <c r="Z126" s="35"/>
      <c r="AA126" s="35"/>
      <c r="AB126" s="35"/>
      <c r="AC126" s="35"/>
      <c r="AD126" s="35"/>
      <c r="AE126" s="35"/>
      <c r="AT126" s="18" t="s">
        <v>187</v>
      </c>
      <c r="AU126" s="18" t="s">
        <v>85</v>
      </c>
    </row>
    <row r="127" spans="2:51" s="13" customFormat="1" ht="11.25">
      <c r="B127" s="202"/>
      <c r="C127" s="203"/>
      <c r="D127" s="204" t="s">
        <v>181</v>
      </c>
      <c r="E127" s="203"/>
      <c r="F127" s="206" t="s">
        <v>1722</v>
      </c>
      <c r="G127" s="203"/>
      <c r="H127" s="207">
        <v>946.27</v>
      </c>
      <c r="I127" s="208"/>
      <c r="J127" s="203"/>
      <c r="K127" s="203"/>
      <c r="L127" s="209"/>
      <c r="M127" s="210"/>
      <c r="N127" s="211"/>
      <c r="O127" s="211"/>
      <c r="P127" s="211"/>
      <c r="Q127" s="211"/>
      <c r="R127" s="211"/>
      <c r="S127" s="211"/>
      <c r="T127" s="212"/>
      <c r="AT127" s="213" t="s">
        <v>181</v>
      </c>
      <c r="AU127" s="213" t="s">
        <v>85</v>
      </c>
      <c r="AV127" s="13" t="s">
        <v>87</v>
      </c>
      <c r="AW127" s="13" t="s">
        <v>4</v>
      </c>
      <c r="AX127" s="13" t="s">
        <v>85</v>
      </c>
      <c r="AY127" s="213" t="s">
        <v>160</v>
      </c>
    </row>
    <row r="128" spans="2:63" s="12" customFormat="1" ht="25.9" customHeight="1">
      <c r="B128" s="172"/>
      <c r="C128" s="173"/>
      <c r="D128" s="174" t="s">
        <v>76</v>
      </c>
      <c r="E128" s="175" t="s">
        <v>174</v>
      </c>
      <c r="F128" s="175" t="s">
        <v>175</v>
      </c>
      <c r="G128" s="173"/>
      <c r="H128" s="173"/>
      <c r="I128" s="176"/>
      <c r="J128" s="177">
        <f>BK128</f>
        <v>0</v>
      </c>
      <c r="K128" s="173"/>
      <c r="L128" s="178"/>
      <c r="M128" s="179"/>
      <c r="N128" s="180"/>
      <c r="O128" s="180"/>
      <c r="P128" s="181">
        <f>P129+P255</f>
        <v>0</v>
      </c>
      <c r="Q128" s="180"/>
      <c r="R128" s="181">
        <f>R129+R255</f>
        <v>278.46205999999984</v>
      </c>
      <c r="S128" s="180"/>
      <c r="T128" s="182">
        <f>T129+T255</f>
        <v>72.78999999999999</v>
      </c>
      <c r="AR128" s="183" t="s">
        <v>85</v>
      </c>
      <c r="AT128" s="184" t="s">
        <v>76</v>
      </c>
      <c r="AU128" s="184" t="s">
        <v>77</v>
      </c>
      <c r="AY128" s="183" t="s">
        <v>160</v>
      </c>
      <c r="BK128" s="185">
        <f>BK129+BK255</f>
        <v>0</v>
      </c>
    </row>
    <row r="129" spans="2:63" s="12" customFormat="1" ht="22.9" customHeight="1">
      <c r="B129" s="172"/>
      <c r="C129" s="173"/>
      <c r="D129" s="174" t="s">
        <v>76</v>
      </c>
      <c r="E129" s="200" t="s">
        <v>85</v>
      </c>
      <c r="F129" s="200" t="s">
        <v>176</v>
      </c>
      <c r="G129" s="173"/>
      <c r="H129" s="173"/>
      <c r="I129" s="176"/>
      <c r="J129" s="201">
        <f>BK129</f>
        <v>0</v>
      </c>
      <c r="K129" s="173"/>
      <c r="L129" s="178"/>
      <c r="M129" s="179"/>
      <c r="N129" s="180"/>
      <c r="O129" s="180"/>
      <c r="P129" s="181">
        <f>SUM(P130:P254)</f>
        <v>0</v>
      </c>
      <c r="Q129" s="180"/>
      <c r="R129" s="181">
        <f>SUM(R130:R254)</f>
        <v>278.46205999999984</v>
      </c>
      <c r="S129" s="180"/>
      <c r="T129" s="182">
        <f>SUM(T130:T254)</f>
        <v>72.78999999999999</v>
      </c>
      <c r="AR129" s="183" t="s">
        <v>85</v>
      </c>
      <c r="AT129" s="184" t="s">
        <v>76</v>
      </c>
      <c r="AU129" s="184" t="s">
        <v>85</v>
      </c>
      <c r="AY129" s="183" t="s">
        <v>160</v>
      </c>
      <c r="BK129" s="185">
        <f>SUM(BK130:BK254)</f>
        <v>0</v>
      </c>
    </row>
    <row r="130" spans="1:65" s="2" customFormat="1" ht="21.75" customHeight="1">
      <c r="A130" s="35"/>
      <c r="B130" s="36"/>
      <c r="C130" s="186" t="s">
        <v>183</v>
      </c>
      <c r="D130" s="186" t="s">
        <v>161</v>
      </c>
      <c r="E130" s="187" t="s">
        <v>640</v>
      </c>
      <c r="F130" s="188" t="s">
        <v>641</v>
      </c>
      <c r="G130" s="189" t="s">
        <v>179</v>
      </c>
      <c r="H130" s="190">
        <v>3597.11</v>
      </c>
      <c r="I130" s="191"/>
      <c r="J130" s="192">
        <f aca="true" t="shared" si="0" ref="J130:J137">ROUND(I130*H130,2)</f>
        <v>0</v>
      </c>
      <c r="K130" s="193"/>
      <c r="L130" s="40"/>
      <c r="M130" s="194" t="s">
        <v>1</v>
      </c>
      <c r="N130" s="195" t="s">
        <v>42</v>
      </c>
      <c r="O130" s="72"/>
      <c r="P130" s="196">
        <f aca="true" t="shared" si="1" ref="P130:P137">O130*H130</f>
        <v>0</v>
      </c>
      <c r="Q130" s="196">
        <v>0</v>
      </c>
      <c r="R130" s="196">
        <f aca="true" t="shared" si="2" ref="R130:R137">Q130*H130</f>
        <v>0</v>
      </c>
      <c r="S130" s="196">
        <v>0</v>
      </c>
      <c r="T130" s="197">
        <f aca="true" t="shared" si="3" ref="T130:T137">S130*H130</f>
        <v>0</v>
      </c>
      <c r="U130" s="35"/>
      <c r="V130" s="35"/>
      <c r="W130" s="35"/>
      <c r="X130" s="35"/>
      <c r="Y130" s="35"/>
      <c r="Z130" s="35"/>
      <c r="AA130" s="35"/>
      <c r="AB130" s="35"/>
      <c r="AC130" s="35"/>
      <c r="AD130" s="35"/>
      <c r="AE130" s="35"/>
      <c r="AR130" s="198" t="s">
        <v>165</v>
      </c>
      <c r="AT130" s="198" t="s">
        <v>161</v>
      </c>
      <c r="AU130" s="198" t="s">
        <v>87</v>
      </c>
      <c r="AY130" s="18" t="s">
        <v>160</v>
      </c>
      <c r="BE130" s="199">
        <f aca="true" t="shared" si="4" ref="BE130:BE137">IF(N130="základní",J130,0)</f>
        <v>0</v>
      </c>
      <c r="BF130" s="199">
        <f aca="true" t="shared" si="5" ref="BF130:BF137">IF(N130="snížená",J130,0)</f>
        <v>0</v>
      </c>
      <c r="BG130" s="199">
        <f aca="true" t="shared" si="6" ref="BG130:BG137">IF(N130="zákl. přenesená",J130,0)</f>
        <v>0</v>
      </c>
      <c r="BH130" s="199">
        <f aca="true" t="shared" si="7" ref="BH130:BH137">IF(N130="sníž. přenesená",J130,0)</f>
        <v>0</v>
      </c>
      <c r="BI130" s="199">
        <f aca="true" t="shared" si="8" ref="BI130:BI137">IF(N130="nulová",J130,0)</f>
        <v>0</v>
      </c>
      <c r="BJ130" s="18" t="s">
        <v>85</v>
      </c>
      <c r="BK130" s="199">
        <f aca="true" t="shared" si="9" ref="BK130:BK137">ROUND(I130*H130,2)</f>
        <v>0</v>
      </c>
      <c r="BL130" s="18" t="s">
        <v>165</v>
      </c>
      <c r="BM130" s="198" t="s">
        <v>1723</v>
      </c>
    </row>
    <row r="131" spans="1:65" s="2" customFormat="1" ht="21.75" customHeight="1">
      <c r="A131" s="35"/>
      <c r="B131" s="36"/>
      <c r="C131" s="186" t="s">
        <v>189</v>
      </c>
      <c r="D131" s="186" t="s">
        <v>161</v>
      </c>
      <c r="E131" s="187" t="s">
        <v>1724</v>
      </c>
      <c r="F131" s="188" t="s">
        <v>1725</v>
      </c>
      <c r="G131" s="189" t="s">
        <v>164</v>
      </c>
      <c r="H131" s="190">
        <v>5</v>
      </c>
      <c r="I131" s="191"/>
      <c r="J131" s="192">
        <f t="shared" si="0"/>
        <v>0</v>
      </c>
      <c r="K131" s="193"/>
      <c r="L131" s="40"/>
      <c r="M131" s="194" t="s">
        <v>1</v>
      </c>
      <c r="N131" s="195" t="s">
        <v>42</v>
      </c>
      <c r="O131" s="72"/>
      <c r="P131" s="196">
        <f t="shared" si="1"/>
        <v>0</v>
      </c>
      <c r="Q131" s="196">
        <v>0</v>
      </c>
      <c r="R131" s="196">
        <f t="shared" si="2"/>
        <v>0</v>
      </c>
      <c r="S131" s="196">
        <v>0</v>
      </c>
      <c r="T131" s="197">
        <f t="shared" si="3"/>
        <v>0</v>
      </c>
      <c r="U131" s="35"/>
      <c r="V131" s="35"/>
      <c r="W131" s="35"/>
      <c r="X131" s="35"/>
      <c r="Y131" s="35"/>
      <c r="Z131" s="35"/>
      <c r="AA131" s="35"/>
      <c r="AB131" s="35"/>
      <c r="AC131" s="35"/>
      <c r="AD131" s="35"/>
      <c r="AE131" s="35"/>
      <c r="AR131" s="198" t="s">
        <v>165</v>
      </c>
      <c r="AT131" s="198" t="s">
        <v>161</v>
      </c>
      <c r="AU131" s="198" t="s">
        <v>87</v>
      </c>
      <c r="AY131" s="18" t="s">
        <v>160</v>
      </c>
      <c r="BE131" s="199">
        <f t="shared" si="4"/>
        <v>0</v>
      </c>
      <c r="BF131" s="199">
        <f t="shared" si="5"/>
        <v>0</v>
      </c>
      <c r="BG131" s="199">
        <f t="shared" si="6"/>
        <v>0</v>
      </c>
      <c r="BH131" s="199">
        <f t="shared" si="7"/>
        <v>0</v>
      </c>
      <c r="BI131" s="199">
        <f t="shared" si="8"/>
        <v>0</v>
      </c>
      <c r="BJ131" s="18" t="s">
        <v>85</v>
      </c>
      <c r="BK131" s="199">
        <f t="shared" si="9"/>
        <v>0</v>
      </c>
      <c r="BL131" s="18" t="s">
        <v>165</v>
      </c>
      <c r="BM131" s="198" t="s">
        <v>1726</v>
      </c>
    </row>
    <row r="132" spans="1:65" s="2" customFormat="1" ht="21.75" customHeight="1">
      <c r="A132" s="35"/>
      <c r="B132" s="36"/>
      <c r="C132" s="186" t="s">
        <v>194</v>
      </c>
      <c r="D132" s="186" t="s">
        <v>161</v>
      </c>
      <c r="E132" s="187" t="s">
        <v>1727</v>
      </c>
      <c r="F132" s="188" t="s">
        <v>1728</v>
      </c>
      <c r="G132" s="189" t="s">
        <v>164</v>
      </c>
      <c r="H132" s="190">
        <v>2</v>
      </c>
      <c r="I132" s="191"/>
      <c r="J132" s="192">
        <f t="shared" si="0"/>
        <v>0</v>
      </c>
      <c r="K132" s="193"/>
      <c r="L132" s="40"/>
      <c r="M132" s="194" t="s">
        <v>1</v>
      </c>
      <c r="N132" s="195" t="s">
        <v>42</v>
      </c>
      <c r="O132" s="72"/>
      <c r="P132" s="196">
        <f t="shared" si="1"/>
        <v>0</v>
      </c>
      <c r="Q132" s="196">
        <v>0</v>
      </c>
      <c r="R132" s="196">
        <f t="shared" si="2"/>
        <v>0</v>
      </c>
      <c r="S132" s="196">
        <v>0</v>
      </c>
      <c r="T132" s="197">
        <f t="shared" si="3"/>
        <v>0</v>
      </c>
      <c r="U132" s="35"/>
      <c r="V132" s="35"/>
      <c r="W132" s="35"/>
      <c r="X132" s="35"/>
      <c r="Y132" s="35"/>
      <c r="Z132" s="35"/>
      <c r="AA132" s="35"/>
      <c r="AB132" s="35"/>
      <c r="AC132" s="35"/>
      <c r="AD132" s="35"/>
      <c r="AE132" s="35"/>
      <c r="AR132" s="198" t="s">
        <v>165</v>
      </c>
      <c r="AT132" s="198" t="s">
        <v>161</v>
      </c>
      <c r="AU132" s="198" t="s">
        <v>87</v>
      </c>
      <c r="AY132" s="18" t="s">
        <v>160</v>
      </c>
      <c r="BE132" s="199">
        <f t="shared" si="4"/>
        <v>0</v>
      </c>
      <c r="BF132" s="199">
        <f t="shared" si="5"/>
        <v>0</v>
      </c>
      <c r="BG132" s="199">
        <f t="shared" si="6"/>
        <v>0</v>
      </c>
      <c r="BH132" s="199">
        <f t="shared" si="7"/>
        <v>0</v>
      </c>
      <c r="BI132" s="199">
        <f t="shared" si="8"/>
        <v>0</v>
      </c>
      <c r="BJ132" s="18" t="s">
        <v>85</v>
      </c>
      <c r="BK132" s="199">
        <f t="shared" si="9"/>
        <v>0</v>
      </c>
      <c r="BL132" s="18" t="s">
        <v>165</v>
      </c>
      <c r="BM132" s="198" t="s">
        <v>1729</v>
      </c>
    </row>
    <row r="133" spans="1:65" s="2" customFormat="1" ht="21.75" customHeight="1">
      <c r="A133" s="35"/>
      <c r="B133" s="36"/>
      <c r="C133" s="186" t="s">
        <v>198</v>
      </c>
      <c r="D133" s="186" t="s">
        <v>161</v>
      </c>
      <c r="E133" s="187" t="s">
        <v>1730</v>
      </c>
      <c r="F133" s="188" t="s">
        <v>1731</v>
      </c>
      <c r="G133" s="189" t="s">
        <v>164</v>
      </c>
      <c r="H133" s="190">
        <v>1</v>
      </c>
      <c r="I133" s="191"/>
      <c r="J133" s="192">
        <f t="shared" si="0"/>
        <v>0</v>
      </c>
      <c r="K133" s="193"/>
      <c r="L133" s="40"/>
      <c r="M133" s="194" t="s">
        <v>1</v>
      </c>
      <c r="N133" s="195" t="s">
        <v>42</v>
      </c>
      <c r="O133" s="72"/>
      <c r="P133" s="196">
        <f t="shared" si="1"/>
        <v>0</v>
      </c>
      <c r="Q133" s="196">
        <v>0</v>
      </c>
      <c r="R133" s="196">
        <f t="shared" si="2"/>
        <v>0</v>
      </c>
      <c r="S133" s="196">
        <v>0</v>
      </c>
      <c r="T133" s="197">
        <f t="shared" si="3"/>
        <v>0</v>
      </c>
      <c r="U133" s="35"/>
      <c r="V133" s="35"/>
      <c r="W133" s="35"/>
      <c r="X133" s="35"/>
      <c r="Y133" s="35"/>
      <c r="Z133" s="35"/>
      <c r="AA133" s="35"/>
      <c r="AB133" s="35"/>
      <c r="AC133" s="35"/>
      <c r="AD133" s="35"/>
      <c r="AE133" s="35"/>
      <c r="AR133" s="198" t="s">
        <v>165</v>
      </c>
      <c r="AT133" s="198" t="s">
        <v>161</v>
      </c>
      <c r="AU133" s="198" t="s">
        <v>87</v>
      </c>
      <c r="AY133" s="18" t="s">
        <v>160</v>
      </c>
      <c r="BE133" s="199">
        <f t="shared" si="4"/>
        <v>0</v>
      </c>
      <c r="BF133" s="199">
        <f t="shared" si="5"/>
        <v>0</v>
      </c>
      <c r="BG133" s="199">
        <f t="shared" si="6"/>
        <v>0</v>
      </c>
      <c r="BH133" s="199">
        <f t="shared" si="7"/>
        <v>0</v>
      </c>
      <c r="BI133" s="199">
        <f t="shared" si="8"/>
        <v>0</v>
      </c>
      <c r="BJ133" s="18" t="s">
        <v>85</v>
      </c>
      <c r="BK133" s="199">
        <f t="shared" si="9"/>
        <v>0</v>
      </c>
      <c r="BL133" s="18" t="s">
        <v>165</v>
      </c>
      <c r="BM133" s="198" t="s">
        <v>1732</v>
      </c>
    </row>
    <row r="134" spans="1:65" s="2" customFormat="1" ht="21.75" customHeight="1">
      <c r="A134" s="35"/>
      <c r="B134" s="36"/>
      <c r="C134" s="186" t="s">
        <v>158</v>
      </c>
      <c r="D134" s="186" t="s">
        <v>161</v>
      </c>
      <c r="E134" s="187" t="s">
        <v>1733</v>
      </c>
      <c r="F134" s="188" t="s">
        <v>1734</v>
      </c>
      <c r="G134" s="189" t="s">
        <v>164</v>
      </c>
      <c r="H134" s="190">
        <v>5</v>
      </c>
      <c r="I134" s="191"/>
      <c r="J134" s="192">
        <f t="shared" si="0"/>
        <v>0</v>
      </c>
      <c r="K134" s="193"/>
      <c r="L134" s="40"/>
      <c r="M134" s="194" t="s">
        <v>1</v>
      </c>
      <c r="N134" s="195" t="s">
        <v>42</v>
      </c>
      <c r="O134" s="72"/>
      <c r="P134" s="196">
        <f t="shared" si="1"/>
        <v>0</v>
      </c>
      <c r="Q134" s="196">
        <v>0</v>
      </c>
      <c r="R134" s="196">
        <f t="shared" si="2"/>
        <v>0</v>
      </c>
      <c r="S134" s="196">
        <v>0</v>
      </c>
      <c r="T134" s="197">
        <f t="shared" si="3"/>
        <v>0</v>
      </c>
      <c r="U134" s="35"/>
      <c r="V134" s="35"/>
      <c r="W134" s="35"/>
      <c r="X134" s="35"/>
      <c r="Y134" s="35"/>
      <c r="Z134" s="35"/>
      <c r="AA134" s="35"/>
      <c r="AB134" s="35"/>
      <c r="AC134" s="35"/>
      <c r="AD134" s="35"/>
      <c r="AE134" s="35"/>
      <c r="AR134" s="198" t="s">
        <v>165</v>
      </c>
      <c r="AT134" s="198" t="s">
        <v>161</v>
      </c>
      <c r="AU134" s="198" t="s">
        <v>87</v>
      </c>
      <c r="AY134" s="18" t="s">
        <v>160</v>
      </c>
      <c r="BE134" s="199">
        <f t="shared" si="4"/>
        <v>0</v>
      </c>
      <c r="BF134" s="199">
        <f t="shared" si="5"/>
        <v>0</v>
      </c>
      <c r="BG134" s="199">
        <f t="shared" si="6"/>
        <v>0</v>
      </c>
      <c r="BH134" s="199">
        <f t="shared" si="7"/>
        <v>0</v>
      </c>
      <c r="BI134" s="199">
        <f t="shared" si="8"/>
        <v>0</v>
      </c>
      <c r="BJ134" s="18" t="s">
        <v>85</v>
      </c>
      <c r="BK134" s="199">
        <f t="shared" si="9"/>
        <v>0</v>
      </c>
      <c r="BL134" s="18" t="s">
        <v>165</v>
      </c>
      <c r="BM134" s="198" t="s">
        <v>1735</v>
      </c>
    </row>
    <row r="135" spans="1:65" s="2" customFormat="1" ht="21.75" customHeight="1">
      <c r="A135" s="35"/>
      <c r="B135" s="36"/>
      <c r="C135" s="186" t="s">
        <v>207</v>
      </c>
      <c r="D135" s="186" t="s">
        <v>161</v>
      </c>
      <c r="E135" s="187" t="s">
        <v>1736</v>
      </c>
      <c r="F135" s="188" t="s">
        <v>1737</v>
      </c>
      <c r="G135" s="189" t="s">
        <v>164</v>
      </c>
      <c r="H135" s="190">
        <v>2</v>
      </c>
      <c r="I135" s="191"/>
      <c r="J135" s="192">
        <f t="shared" si="0"/>
        <v>0</v>
      </c>
      <c r="K135" s="193"/>
      <c r="L135" s="40"/>
      <c r="M135" s="194" t="s">
        <v>1</v>
      </c>
      <c r="N135" s="195" t="s">
        <v>42</v>
      </c>
      <c r="O135" s="72"/>
      <c r="P135" s="196">
        <f t="shared" si="1"/>
        <v>0</v>
      </c>
      <c r="Q135" s="196">
        <v>0</v>
      </c>
      <c r="R135" s="196">
        <f t="shared" si="2"/>
        <v>0</v>
      </c>
      <c r="S135" s="196">
        <v>0</v>
      </c>
      <c r="T135" s="197">
        <f t="shared" si="3"/>
        <v>0</v>
      </c>
      <c r="U135" s="35"/>
      <c r="V135" s="35"/>
      <c r="W135" s="35"/>
      <c r="X135" s="35"/>
      <c r="Y135" s="35"/>
      <c r="Z135" s="35"/>
      <c r="AA135" s="35"/>
      <c r="AB135" s="35"/>
      <c r="AC135" s="35"/>
      <c r="AD135" s="35"/>
      <c r="AE135" s="35"/>
      <c r="AR135" s="198" t="s">
        <v>165</v>
      </c>
      <c r="AT135" s="198" t="s">
        <v>161</v>
      </c>
      <c r="AU135" s="198" t="s">
        <v>87</v>
      </c>
      <c r="AY135" s="18" t="s">
        <v>160</v>
      </c>
      <c r="BE135" s="199">
        <f t="shared" si="4"/>
        <v>0</v>
      </c>
      <c r="BF135" s="199">
        <f t="shared" si="5"/>
        <v>0</v>
      </c>
      <c r="BG135" s="199">
        <f t="shared" si="6"/>
        <v>0</v>
      </c>
      <c r="BH135" s="199">
        <f t="shared" si="7"/>
        <v>0</v>
      </c>
      <c r="BI135" s="199">
        <f t="shared" si="8"/>
        <v>0</v>
      </c>
      <c r="BJ135" s="18" t="s">
        <v>85</v>
      </c>
      <c r="BK135" s="199">
        <f t="shared" si="9"/>
        <v>0</v>
      </c>
      <c r="BL135" s="18" t="s">
        <v>165</v>
      </c>
      <c r="BM135" s="198" t="s">
        <v>1738</v>
      </c>
    </row>
    <row r="136" spans="1:65" s="2" customFormat="1" ht="21.75" customHeight="1">
      <c r="A136" s="35"/>
      <c r="B136" s="36"/>
      <c r="C136" s="186" t="s">
        <v>214</v>
      </c>
      <c r="D136" s="186" t="s">
        <v>161</v>
      </c>
      <c r="E136" s="187" t="s">
        <v>1739</v>
      </c>
      <c r="F136" s="188" t="s">
        <v>1740</v>
      </c>
      <c r="G136" s="189" t="s">
        <v>164</v>
      </c>
      <c r="H136" s="190">
        <v>1</v>
      </c>
      <c r="I136" s="191"/>
      <c r="J136" s="192">
        <f t="shared" si="0"/>
        <v>0</v>
      </c>
      <c r="K136" s="193"/>
      <c r="L136" s="40"/>
      <c r="M136" s="194" t="s">
        <v>1</v>
      </c>
      <c r="N136" s="195" t="s">
        <v>42</v>
      </c>
      <c r="O136" s="72"/>
      <c r="P136" s="196">
        <f t="shared" si="1"/>
        <v>0</v>
      </c>
      <c r="Q136" s="196">
        <v>0</v>
      </c>
      <c r="R136" s="196">
        <f t="shared" si="2"/>
        <v>0</v>
      </c>
      <c r="S136" s="196">
        <v>0</v>
      </c>
      <c r="T136" s="197">
        <f t="shared" si="3"/>
        <v>0</v>
      </c>
      <c r="U136" s="35"/>
      <c r="V136" s="35"/>
      <c r="W136" s="35"/>
      <c r="X136" s="35"/>
      <c r="Y136" s="35"/>
      <c r="Z136" s="35"/>
      <c r="AA136" s="35"/>
      <c r="AB136" s="35"/>
      <c r="AC136" s="35"/>
      <c r="AD136" s="35"/>
      <c r="AE136" s="35"/>
      <c r="AR136" s="198" t="s">
        <v>165</v>
      </c>
      <c r="AT136" s="198" t="s">
        <v>161</v>
      </c>
      <c r="AU136" s="198" t="s">
        <v>87</v>
      </c>
      <c r="AY136" s="18" t="s">
        <v>160</v>
      </c>
      <c r="BE136" s="199">
        <f t="shared" si="4"/>
        <v>0</v>
      </c>
      <c r="BF136" s="199">
        <f t="shared" si="5"/>
        <v>0</v>
      </c>
      <c r="BG136" s="199">
        <f t="shared" si="6"/>
        <v>0</v>
      </c>
      <c r="BH136" s="199">
        <f t="shared" si="7"/>
        <v>0</v>
      </c>
      <c r="BI136" s="199">
        <f t="shared" si="8"/>
        <v>0</v>
      </c>
      <c r="BJ136" s="18" t="s">
        <v>85</v>
      </c>
      <c r="BK136" s="199">
        <f t="shared" si="9"/>
        <v>0</v>
      </c>
      <c r="BL136" s="18" t="s">
        <v>165</v>
      </c>
      <c r="BM136" s="198" t="s">
        <v>1741</v>
      </c>
    </row>
    <row r="137" spans="1:65" s="2" customFormat="1" ht="33" customHeight="1">
      <c r="A137" s="35"/>
      <c r="B137" s="36"/>
      <c r="C137" s="186" t="s">
        <v>219</v>
      </c>
      <c r="D137" s="186" t="s">
        <v>161</v>
      </c>
      <c r="E137" s="187" t="s">
        <v>184</v>
      </c>
      <c r="F137" s="188" t="s">
        <v>185</v>
      </c>
      <c r="G137" s="189" t="s">
        <v>179</v>
      </c>
      <c r="H137" s="190">
        <v>251</v>
      </c>
      <c r="I137" s="191"/>
      <c r="J137" s="192">
        <f t="shared" si="0"/>
        <v>0</v>
      </c>
      <c r="K137" s="193"/>
      <c r="L137" s="40"/>
      <c r="M137" s="194" t="s">
        <v>1</v>
      </c>
      <c r="N137" s="195" t="s">
        <v>42</v>
      </c>
      <c r="O137" s="72"/>
      <c r="P137" s="196">
        <f t="shared" si="1"/>
        <v>0</v>
      </c>
      <c r="Q137" s="196">
        <v>0</v>
      </c>
      <c r="R137" s="196">
        <f t="shared" si="2"/>
        <v>0</v>
      </c>
      <c r="S137" s="196">
        <v>0.29</v>
      </c>
      <c r="T137" s="197">
        <f t="shared" si="3"/>
        <v>72.78999999999999</v>
      </c>
      <c r="U137" s="35"/>
      <c r="V137" s="35"/>
      <c r="W137" s="35"/>
      <c r="X137" s="35"/>
      <c r="Y137" s="35"/>
      <c r="Z137" s="35"/>
      <c r="AA137" s="35"/>
      <c r="AB137" s="35"/>
      <c r="AC137" s="35"/>
      <c r="AD137" s="35"/>
      <c r="AE137" s="35"/>
      <c r="AR137" s="198" t="s">
        <v>165</v>
      </c>
      <c r="AT137" s="198" t="s">
        <v>161</v>
      </c>
      <c r="AU137" s="198" t="s">
        <v>87</v>
      </c>
      <c r="AY137" s="18" t="s">
        <v>160</v>
      </c>
      <c r="BE137" s="199">
        <f t="shared" si="4"/>
        <v>0</v>
      </c>
      <c r="BF137" s="199">
        <f t="shared" si="5"/>
        <v>0</v>
      </c>
      <c r="BG137" s="199">
        <f t="shared" si="6"/>
        <v>0</v>
      </c>
      <c r="BH137" s="199">
        <f t="shared" si="7"/>
        <v>0</v>
      </c>
      <c r="BI137" s="199">
        <f t="shared" si="8"/>
        <v>0</v>
      </c>
      <c r="BJ137" s="18" t="s">
        <v>85</v>
      </c>
      <c r="BK137" s="199">
        <f t="shared" si="9"/>
        <v>0</v>
      </c>
      <c r="BL137" s="18" t="s">
        <v>165</v>
      </c>
      <c r="BM137" s="198" t="s">
        <v>1742</v>
      </c>
    </row>
    <row r="138" spans="2:51" s="13" customFormat="1" ht="11.25">
      <c r="B138" s="202"/>
      <c r="C138" s="203"/>
      <c r="D138" s="204" t="s">
        <v>181</v>
      </c>
      <c r="E138" s="205" t="s">
        <v>1</v>
      </c>
      <c r="F138" s="206" t="s">
        <v>1743</v>
      </c>
      <c r="G138" s="203"/>
      <c r="H138" s="207">
        <v>251</v>
      </c>
      <c r="I138" s="208"/>
      <c r="J138" s="203"/>
      <c r="K138" s="203"/>
      <c r="L138" s="209"/>
      <c r="M138" s="210"/>
      <c r="N138" s="211"/>
      <c r="O138" s="211"/>
      <c r="P138" s="211"/>
      <c r="Q138" s="211"/>
      <c r="R138" s="211"/>
      <c r="S138" s="211"/>
      <c r="T138" s="212"/>
      <c r="AT138" s="213" t="s">
        <v>181</v>
      </c>
      <c r="AU138" s="213" t="s">
        <v>87</v>
      </c>
      <c r="AV138" s="13" t="s">
        <v>87</v>
      </c>
      <c r="AW138" s="13" t="s">
        <v>32</v>
      </c>
      <c r="AX138" s="13" t="s">
        <v>85</v>
      </c>
      <c r="AY138" s="213" t="s">
        <v>160</v>
      </c>
    </row>
    <row r="139" spans="1:65" s="2" customFormat="1" ht="16.5" customHeight="1">
      <c r="A139" s="35"/>
      <c r="B139" s="36"/>
      <c r="C139" s="186" t="s">
        <v>224</v>
      </c>
      <c r="D139" s="186" t="s">
        <v>161</v>
      </c>
      <c r="E139" s="187" t="s">
        <v>1744</v>
      </c>
      <c r="F139" s="188" t="s">
        <v>1745</v>
      </c>
      <c r="G139" s="189" t="s">
        <v>274</v>
      </c>
      <c r="H139" s="190">
        <v>8.75</v>
      </c>
      <c r="I139" s="191"/>
      <c r="J139" s="192">
        <f>ROUND(I139*H139,2)</f>
        <v>0</v>
      </c>
      <c r="K139" s="193"/>
      <c r="L139" s="40"/>
      <c r="M139" s="194" t="s">
        <v>1</v>
      </c>
      <c r="N139" s="195" t="s">
        <v>42</v>
      </c>
      <c r="O139" s="72"/>
      <c r="P139" s="196">
        <f>O139*H139</f>
        <v>0</v>
      </c>
      <c r="Q139" s="196">
        <v>0</v>
      </c>
      <c r="R139" s="196">
        <f>Q139*H139</f>
        <v>0</v>
      </c>
      <c r="S139" s="196">
        <v>0</v>
      </c>
      <c r="T139" s="197">
        <f>S139*H139</f>
        <v>0</v>
      </c>
      <c r="U139" s="35"/>
      <c r="V139" s="35"/>
      <c r="W139" s="35"/>
      <c r="X139" s="35"/>
      <c r="Y139" s="35"/>
      <c r="Z139" s="35"/>
      <c r="AA139" s="35"/>
      <c r="AB139" s="35"/>
      <c r="AC139" s="35"/>
      <c r="AD139" s="35"/>
      <c r="AE139" s="35"/>
      <c r="AR139" s="198" t="s">
        <v>165</v>
      </c>
      <c r="AT139" s="198" t="s">
        <v>161</v>
      </c>
      <c r="AU139" s="198" t="s">
        <v>87</v>
      </c>
      <c r="AY139" s="18" t="s">
        <v>160</v>
      </c>
      <c r="BE139" s="199">
        <f>IF(N139="základní",J139,0)</f>
        <v>0</v>
      </c>
      <c r="BF139" s="199">
        <f>IF(N139="snížená",J139,0)</f>
        <v>0</v>
      </c>
      <c r="BG139" s="199">
        <f>IF(N139="zákl. přenesená",J139,0)</f>
        <v>0</v>
      </c>
      <c r="BH139" s="199">
        <f>IF(N139="sníž. přenesená",J139,0)</f>
        <v>0</v>
      </c>
      <c r="BI139" s="199">
        <f>IF(N139="nulová",J139,0)</f>
        <v>0</v>
      </c>
      <c r="BJ139" s="18" t="s">
        <v>85</v>
      </c>
      <c r="BK139" s="199">
        <f>ROUND(I139*H139,2)</f>
        <v>0</v>
      </c>
      <c r="BL139" s="18" t="s">
        <v>165</v>
      </c>
      <c r="BM139" s="198" t="s">
        <v>1746</v>
      </c>
    </row>
    <row r="140" spans="2:51" s="13" customFormat="1" ht="11.25">
      <c r="B140" s="202"/>
      <c r="C140" s="203"/>
      <c r="D140" s="204" t="s">
        <v>181</v>
      </c>
      <c r="E140" s="205" t="s">
        <v>1</v>
      </c>
      <c r="F140" s="206" t="s">
        <v>1747</v>
      </c>
      <c r="G140" s="203"/>
      <c r="H140" s="207">
        <v>8.75</v>
      </c>
      <c r="I140" s="208"/>
      <c r="J140" s="203"/>
      <c r="K140" s="203"/>
      <c r="L140" s="209"/>
      <c r="M140" s="210"/>
      <c r="N140" s="211"/>
      <c r="O140" s="211"/>
      <c r="P140" s="211"/>
      <c r="Q140" s="211"/>
      <c r="R140" s="211"/>
      <c r="S140" s="211"/>
      <c r="T140" s="212"/>
      <c r="AT140" s="213" t="s">
        <v>181</v>
      </c>
      <c r="AU140" s="213" t="s">
        <v>87</v>
      </c>
      <c r="AV140" s="13" t="s">
        <v>87</v>
      </c>
      <c r="AW140" s="13" t="s">
        <v>32</v>
      </c>
      <c r="AX140" s="13" t="s">
        <v>85</v>
      </c>
      <c r="AY140" s="213" t="s">
        <v>160</v>
      </c>
    </row>
    <row r="141" spans="1:65" s="2" customFormat="1" ht="21.75" customHeight="1">
      <c r="A141" s="35"/>
      <c r="B141" s="36"/>
      <c r="C141" s="186" t="s">
        <v>229</v>
      </c>
      <c r="D141" s="186" t="s">
        <v>161</v>
      </c>
      <c r="E141" s="187" t="s">
        <v>1748</v>
      </c>
      <c r="F141" s="188" t="s">
        <v>1749</v>
      </c>
      <c r="G141" s="189" t="s">
        <v>164</v>
      </c>
      <c r="H141" s="190">
        <v>4</v>
      </c>
      <c r="I141" s="191"/>
      <c r="J141" s="192">
        <f aca="true" t="shared" si="10" ref="J141:J149">ROUND(I141*H141,2)</f>
        <v>0</v>
      </c>
      <c r="K141" s="193"/>
      <c r="L141" s="40"/>
      <c r="M141" s="194" t="s">
        <v>1</v>
      </c>
      <c r="N141" s="195" t="s">
        <v>42</v>
      </c>
      <c r="O141" s="72"/>
      <c r="P141" s="196">
        <f aca="true" t="shared" si="11" ref="P141:P149">O141*H141</f>
        <v>0</v>
      </c>
      <c r="Q141" s="196">
        <v>0</v>
      </c>
      <c r="R141" s="196">
        <f aca="true" t="shared" si="12" ref="R141:R149">Q141*H141</f>
        <v>0</v>
      </c>
      <c r="S141" s="196">
        <v>0</v>
      </c>
      <c r="T141" s="197">
        <f aca="true" t="shared" si="13" ref="T141:T149">S141*H141</f>
        <v>0</v>
      </c>
      <c r="U141" s="35"/>
      <c r="V141" s="35"/>
      <c r="W141" s="35"/>
      <c r="X141" s="35"/>
      <c r="Y141" s="35"/>
      <c r="Z141" s="35"/>
      <c r="AA141" s="35"/>
      <c r="AB141" s="35"/>
      <c r="AC141" s="35"/>
      <c r="AD141" s="35"/>
      <c r="AE141" s="35"/>
      <c r="AR141" s="198" t="s">
        <v>165</v>
      </c>
      <c r="AT141" s="198" t="s">
        <v>161</v>
      </c>
      <c r="AU141" s="198" t="s">
        <v>87</v>
      </c>
      <c r="AY141" s="18" t="s">
        <v>160</v>
      </c>
      <c r="BE141" s="199">
        <f aca="true" t="shared" si="14" ref="BE141:BE149">IF(N141="základní",J141,0)</f>
        <v>0</v>
      </c>
      <c r="BF141" s="199">
        <f aca="true" t="shared" si="15" ref="BF141:BF149">IF(N141="snížená",J141,0)</f>
        <v>0</v>
      </c>
      <c r="BG141" s="199">
        <f aca="true" t="shared" si="16" ref="BG141:BG149">IF(N141="zákl. přenesená",J141,0)</f>
        <v>0</v>
      </c>
      <c r="BH141" s="199">
        <f aca="true" t="shared" si="17" ref="BH141:BH149">IF(N141="sníž. přenesená",J141,0)</f>
        <v>0</v>
      </c>
      <c r="BI141" s="199">
        <f aca="true" t="shared" si="18" ref="BI141:BI149">IF(N141="nulová",J141,0)</f>
        <v>0</v>
      </c>
      <c r="BJ141" s="18" t="s">
        <v>85</v>
      </c>
      <c r="BK141" s="199">
        <f aca="true" t="shared" si="19" ref="BK141:BK149">ROUND(I141*H141,2)</f>
        <v>0</v>
      </c>
      <c r="BL141" s="18" t="s">
        <v>165</v>
      </c>
      <c r="BM141" s="198" t="s">
        <v>1750</v>
      </c>
    </row>
    <row r="142" spans="1:65" s="2" customFormat="1" ht="21.75" customHeight="1">
      <c r="A142" s="35"/>
      <c r="B142" s="36"/>
      <c r="C142" s="186" t="s">
        <v>8</v>
      </c>
      <c r="D142" s="186" t="s">
        <v>161</v>
      </c>
      <c r="E142" s="187" t="s">
        <v>1751</v>
      </c>
      <c r="F142" s="188" t="s">
        <v>1752</v>
      </c>
      <c r="G142" s="189" t="s">
        <v>164</v>
      </c>
      <c r="H142" s="190">
        <v>1</v>
      </c>
      <c r="I142" s="191"/>
      <c r="J142" s="192">
        <f t="shared" si="10"/>
        <v>0</v>
      </c>
      <c r="K142" s="193"/>
      <c r="L142" s="40"/>
      <c r="M142" s="194" t="s">
        <v>1</v>
      </c>
      <c r="N142" s="195" t="s">
        <v>42</v>
      </c>
      <c r="O142" s="72"/>
      <c r="P142" s="196">
        <f t="shared" si="11"/>
        <v>0</v>
      </c>
      <c r="Q142" s="196">
        <v>0</v>
      </c>
      <c r="R142" s="196">
        <f t="shared" si="12"/>
        <v>0</v>
      </c>
      <c r="S142" s="196">
        <v>0</v>
      </c>
      <c r="T142" s="197">
        <f t="shared" si="13"/>
        <v>0</v>
      </c>
      <c r="U142" s="35"/>
      <c r="V142" s="35"/>
      <c r="W142" s="35"/>
      <c r="X142" s="35"/>
      <c r="Y142" s="35"/>
      <c r="Z142" s="35"/>
      <c r="AA142" s="35"/>
      <c r="AB142" s="35"/>
      <c r="AC142" s="35"/>
      <c r="AD142" s="35"/>
      <c r="AE142" s="35"/>
      <c r="AR142" s="198" t="s">
        <v>165</v>
      </c>
      <c r="AT142" s="198" t="s">
        <v>161</v>
      </c>
      <c r="AU142" s="198" t="s">
        <v>87</v>
      </c>
      <c r="AY142" s="18" t="s">
        <v>160</v>
      </c>
      <c r="BE142" s="199">
        <f t="shared" si="14"/>
        <v>0</v>
      </c>
      <c r="BF142" s="199">
        <f t="shared" si="15"/>
        <v>0</v>
      </c>
      <c r="BG142" s="199">
        <f t="shared" si="16"/>
        <v>0</v>
      </c>
      <c r="BH142" s="199">
        <f t="shared" si="17"/>
        <v>0</v>
      </c>
      <c r="BI142" s="199">
        <f t="shared" si="18"/>
        <v>0</v>
      </c>
      <c r="BJ142" s="18" t="s">
        <v>85</v>
      </c>
      <c r="BK142" s="199">
        <f t="shared" si="19"/>
        <v>0</v>
      </c>
      <c r="BL142" s="18" t="s">
        <v>165</v>
      </c>
      <c r="BM142" s="198" t="s">
        <v>1753</v>
      </c>
    </row>
    <row r="143" spans="1:65" s="2" customFormat="1" ht="21.75" customHeight="1">
      <c r="A143" s="35"/>
      <c r="B143" s="36"/>
      <c r="C143" s="186" t="s">
        <v>237</v>
      </c>
      <c r="D143" s="186" t="s">
        <v>161</v>
      </c>
      <c r="E143" s="187" t="s">
        <v>1754</v>
      </c>
      <c r="F143" s="188" t="s">
        <v>1755</v>
      </c>
      <c r="G143" s="189" t="s">
        <v>164</v>
      </c>
      <c r="H143" s="190">
        <v>3</v>
      </c>
      <c r="I143" s="191"/>
      <c r="J143" s="192">
        <f t="shared" si="10"/>
        <v>0</v>
      </c>
      <c r="K143" s="193"/>
      <c r="L143" s="40"/>
      <c r="M143" s="194" t="s">
        <v>1</v>
      </c>
      <c r="N143" s="195" t="s">
        <v>42</v>
      </c>
      <c r="O143" s="72"/>
      <c r="P143" s="196">
        <f t="shared" si="11"/>
        <v>0</v>
      </c>
      <c r="Q143" s="196">
        <v>0</v>
      </c>
      <c r="R143" s="196">
        <f t="shared" si="12"/>
        <v>0</v>
      </c>
      <c r="S143" s="196">
        <v>0</v>
      </c>
      <c r="T143" s="197">
        <f t="shared" si="13"/>
        <v>0</v>
      </c>
      <c r="U143" s="35"/>
      <c r="V143" s="35"/>
      <c r="W143" s="35"/>
      <c r="X143" s="35"/>
      <c r="Y143" s="35"/>
      <c r="Z143" s="35"/>
      <c r="AA143" s="35"/>
      <c r="AB143" s="35"/>
      <c r="AC143" s="35"/>
      <c r="AD143" s="35"/>
      <c r="AE143" s="35"/>
      <c r="AR143" s="198" t="s">
        <v>165</v>
      </c>
      <c r="AT143" s="198" t="s">
        <v>161</v>
      </c>
      <c r="AU143" s="198" t="s">
        <v>87</v>
      </c>
      <c r="AY143" s="18" t="s">
        <v>160</v>
      </c>
      <c r="BE143" s="199">
        <f t="shared" si="14"/>
        <v>0</v>
      </c>
      <c r="BF143" s="199">
        <f t="shared" si="15"/>
        <v>0</v>
      </c>
      <c r="BG143" s="199">
        <f t="shared" si="16"/>
        <v>0</v>
      </c>
      <c r="BH143" s="199">
        <f t="shared" si="17"/>
        <v>0</v>
      </c>
      <c r="BI143" s="199">
        <f t="shared" si="18"/>
        <v>0</v>
      </c>
      <c r="BJ143" s="18" t="s">
        <v>85</v>
      </c>
      <c r="BK143" s="199">
        <f t="shared" si="19"/>
        <v>0</v>
      </c>
      <c r="BL143" s="18" t="s">
        <v>165</v>
      </c>
      <c r="BM143" s="198" t="s">
        <v>1756</v>
      </c>
    </row>
    <row r="144" spans="1:65" s="2" customFormat="1" ht="21.75" customHeight="1">
      <c r="A144" s="35"/>
      <c r="B144" s="36"/>
      <c r="C144" s="186" t="s">
        <v>243</v>
      </c>
      <c r="D144" s="186" t="s">
        <v>161</v>
      </c>
      <c r="E144" s="187" t="s">
        <v>1757</v>
      </c>
      <c r="F144" s="188" t="s">
        <v>1758</v>
      </c>
      <c r="G144" s="189" t="s">
        <v>164</v>
      </c>
      <c r="H144" s="190">
        <v>4</v>
      </c>
      <c r="I144" s="191"/>
      <c r="J144" s="192">
        <f t="shared" si="10"/>
        <v>0</v>
      </c>
      <c r="K144" s="193"/>
      <c r="L144" s="40"/>
      <c r="M144" s="194" t="s">
        <v>1</v>
      </c>
      <c r="N144" s="195" t="s">
        <v>42</v>
      </c>
      <c r="O144" s="72"/>
      <c r="P144" s="196">
        <f t="shared" si="11"/>
        <v>0</v>
      </c>
      <c r="Q144" s="196">
        <v>0</v>
      </c>
      <c r="R144" s="196">
        <f t="shared" si="12"/>
        <v>0</v>
      </c>
      <c r="S144" s="196">
        <v>0</v>
      </c>
      <c r="T144" s="197">
        <f t="shared" si="13"/>
        <v>0</v>
      </c>
      <c r="U144" s="35"/>
      <c r="V144" s="35"/>
      <c r="W144" s="35"/>
      <c r="X144" s="35"/>
      <c r="Y144" s="35"/>
      <c r="Z144" s="35"/>
      <c r="AA144" s="35"/>
      <c r="AB144" s="35"/>
      <c r="AC144" s="35"/>
      <c r="AD144" s="35"/>
      <c r="AE144" s="35"/>
      <c r="AR144" s="198" t="s">
        <v>165</v>
      </c>
      <c r="AT144" s="198" t="s">
        <v>161</v>
      </c>
      <c r="AU144" s="198" t="s">
        <v>87</v>
      </c>
      <c r="AY144" s="18" t="s">
        <v>160</v>
      </c>
      <c r="BE144" s="199">
        <f t="shared" si="14"/>
        <v>0</v>
      </c>
      <c r="BF144" s="199">
        <f t="shared" si="15"/>
        <v>0</v>
      </c>
      <c r="BG144" s="199">
        <f t="shared" si="16"/>
        <v>0</v>
      </c>
      <c r="BH144" s="199">
        <f t="shared" si="17"/>
        <v>0</v>
      </c>
      <c r="BI144" s="199">
        <f t="shared" si="18"/>
        <v>0</v>
      </c>
      <c r="BJ144" s="18" t="s">
        <v>85</v>
      </c>
      <c r="BK144" s="199">
        <f t="shared" si="19"/>
        <v>0</v>
      </c>
      <c r="BL144" s="18" t="s">
        <v>165</v>
      </c>
      <c r="BM144" s="198" t="s">
        <v>1759</v>
      </c>
    </row>
    <row r="145" spans="1:65" s="2" customFormat="1" ht="21.75" customHeight="1">
      <c r="A145" s="35"/>
      <c r="B145" s="36"/>
      <c r="C145" s="186" t="s">
        <v>316</v>
      </c>
      <c r="D145" s="186" t="s">
        <v>161</v>
      </c>
      <c r="E145" s="187" t="s">
        <v>1760</v>
      </c>
      <c r="F145" s="188" t="s">
        <v>1761</v>
      </c>
      <c r="G145" s="189" t="s">
        <v>164</v>
      </c>
      <c r="H145" s="190">
        <v>1</v>
      </c>
      <c r="I145" s="191"/>
      <c r="J145" s="192">
        <f t="shared" si="10"/>
        <v>0</v>
      </c>
      <c r="K145" s="193"/>
      <c r="L145" s="40"/>
      <c r="M145" s="194" t="s">
        <v>1</v>
      </c>
      <c r="N145" s="195" t="s">
        <v>42</v>
      </c>
      <c r="O145" s="72"/>
      <c r="P145" s="196">
        <f t="shared" si="11"/>
        <v>0</v>
      </c>
      <c r="Q145" s="196">
        <v>0</v>
      </c>
      <c r="R145" s="196">
        <f t="shared" si="12"/>
        <v>0</v>
      </c>
      <c r="S145" s="196">
        <v>0</v>
      </c>
      <c r="T145" s="197">
        <f t="shared" si="13"/>
        <v>0</v>
      </c>
      <c r="U145" s="35"/>
      <c r="V145" s="35"/>
      <c r="W145" s="35"/>
      <c r="X145" s="35"/>
      <c r="Y145" s="35"/>
      <c r="Z145" s="35"/>
      <c r="AA145" s="35"/>
      <c r="AB145" s="35"/>
      <c r="AC145" s="35"/>
      <c r="AD145" s="35"/>
      <c r="AE145" s="35"/>
      <c r="AR145" s="198" t="s">
        <v>165</v>
      </c>
      <c r="AT145" s="198" t="s">
        <v>161</v>
      </c>
      <c r="AU145" s="198" t="s">
        <v>87</v>
      </c>
      <c r="AY145" s="18" t="s">
        <v>160</v>
      </c>
      <c r="BE145" s="199">
        <f t="shared" si="14"/>
        <v>0</v>
      </c>
      <c r="BF145" s="199">
        <f t="shared" si="15"/>
        <v>0</v>
      </c>
      <c r="BG145" s="199">
        <f t="shared" si="16"/>
        <v>0</v>
      </c>
      <c r="BH145" s="199">
        <f t="shared" si="17"/>
        <v>0</v>
      </c>
      <c r="BI145" s="199">
        <f t="shared" si="18"/>
        <v>0</v>
      </c>
      <c r="BJ145" s="18" t="s">
        <v>85</v>
      </c>
      <c r="BK145" s="199">
        <f t="shared" si="19"/>
        <v>0</v>
      </c>
      <c r="BL145" s="18" t="s">
        <v>165</v>
      </c>
      <c r="BM145" s="198" t="s">
        <v>1762</v>
      </c>
    </row>
    <row r="146" spans="1:65" s="2" customFormat="1" ht="21.75" customHeight="1">
      <c r="A146" s="35"/>
      <c r="B146" s="36"/>
      <c r="C146" s="186" t="s">
        <v>320</v>
      </c>
      <c r="D146" s="186" t="s">
        <v>161</v>
      </c>
      <c r="E146" s="187" t="s">
        <v>1763</v>
      </c>
      <c r="F146" s="188" t="s">
        <v>1764</v>
      </c>
      <c r="G146" s="189" t="s">
        <v>164</v>
      </c>
      <c r="H146" s="190">
        <v>3</v>
      </c>
      <c r="I146" s="191"/>
      <c r="J146" s="192">
        <f t="shared" si="10"/>
        <v>0</v>
      </c>
      <c r="K146" s="193"/>
      <c r="L146" s="40"/>
      <c r="M146" s="194" t="s">
        <v>1</v>
      </c>
      <c r="N146" s="195" t="s">
        <v>42</v>
      </c>
      <c r="O146" s="72"/>
      <c r="P146" s="196">
        <f t="shared" si="11"/>
        <v>0</v>
      </c>
      <c r="Q146" s="196">
        <v>0</v>
      </c>
      <c r="R146" s="196">
        <f t="shared" si="12"/>
        <v>0</v>
      </c>
      <c r="S146" s="196">
        <v>0</v>
      </c>
      <c r="T146" s="197">
        <f t="shared" si="13"/>
        <v>0</v>
      </c>
      <c r="U146" s="35"/>
      <c r="V146" s="35"/>
      <c r="W146" s="35"/>
      <c r="X146" s="35"/>
      <c r="Y146" s="35"/>
      <c r="Z146" s="35"/>
      <c r="AA146" s="35"/>
      <c r="AB146" s="35"/>
      <c r="AC146" s="35"/>
      <c r="AD146" s="35"/>
      <c r="AE146" s="35"/>
      <c r="AR146" s="198" t="s">
        <v>165</v>
      </c>
      <c r="AT146" s="198" t="s">
        <v>161</v>
      </c>
      <c r="AU146" s="198" t="s">
        <v>87</v>
      </c>
      <c r="AY146" s="18" t="s">
        <v>160</v>
      </c>
      <c r="BE146" s="199">
        <f t="shared" si="14"/>
        <v>0</v>
      </c>
      <c r="BF146" s="199">
        <f t="shared" si="15"/>
        <v>0</v>
      </c>
      <c r="BG146" s="199">
        <f t="shared" si="16"/>
        <v>0</v>
      </c>
      <c r="BH146" s="199">
        <f t="shared" si="17"/>
        <v>0</v>
      </c>
      <c r="BI146" s="199">
        <f t="shared" si="18"/>
        <v>0</v>
      </c>
      <c r="BJ146" s="18" t="s">
        <v>85</v>
      </c>
      <c r="BK146" s="199">
        <f t="shared" si="19"/>
        <v>0</v>
      </c>
      <c r="BL146" s="18" t="s">
        <v>165</v>
      </c>
      <c r="BM146" s="198" t="s">
        <v>1765</v>
      </c>
    </row>
    <row r="147" spans="1:65" s="2" customFormat="1" ht="21.75" customHeight="1">
      <c r="A147" s="35"/>
      <c r="B147" s="36"/>
      <c r="C147" s="186" t="s">
        <v>324</v>
      </c>
      <c r="D147" s="186" t="s">
        <v>161</v>
      </c>
      <c r="E147" s="187" t="s">
        <v>1766</v>
      </c>
      <c r="F147" s="188" t="s">
        <v>1767</v>
      </c>
      <c r="G147" s="189" t="s">
        <v>164</v>
      </c>
      <c r="H147" s="190">
        <v>7</v>
      </c>
      <c r="I147" s="191"/>
      <c r="J147" s="192">
        <f t="shared" si="10"/>
        <v>0</v>
      </c>
      <c r="K147" s="193"/>
      <c r="L147" s="40"/>
      <c r="M147" s="194" t="s">
        <v>1</v>
      </c>
      <c r="N147" s="195" t="s">
        <v>42</v>
      </c>
      <c r="O147" s="72"/>
      <c r="P147" s="196">
        <f t="shared" si="11"/>
        <v>0</v>
      </c>
      <c r="Q147" s="196">
        <v>0</v>
      </c>
      <c r="R147" s="196">
        <f t="shared" si="12"/>
        <v>0</v>
      </c>
      <c r="S147" s="196">
        <v>0</v>
      </c>
      <c r="T147" s="197">
        <f t="shared" si="13"/>
        <v>0</v>
      </c>
      <c r="U147" s="35"/>
      <c r="V147" s="35"/>
      <c r="W147" s="35"/>
      <c r="X147" s="35"/>
      <c r="Y147" s="35"/>
      <c r="Z147" s="35"/>
      <c r="AA147" s="35"/>
      <c r="AB147" s="35"/>
      <c r="AC147" s="35"/>
      <c r="AD147" s="35"/>
      <c r="AE147" s="35"/>
      <c r="AR147" s="198" t="s">
        <v>165</v>
      </c>
      <c r="AT147" s="198" t="s">
        <v>161</v>
      </c>
      <c r="AU147" s="198" t="s">
        <v>87</v>
      </c>
      <c r="AY147" s="18" t="s">
        <v>160</v>
      </c>
      <c r="BE147" s="199">
        <f t="shared" si="14"/>
        <v>0</v>
      </c>
      <c r="BF147" s="199">
        <f t="shared" si="15"/>
        <v>0</v>
      </c>
      <c r="BG147" s="199">
        <f t="shared" si="16"/>
        <v>0</v>
      </c>
      <c r="BH147" s="199">
        <f t="shared" si="17"/>
        <v>0</v>
      </c>
      <c r="BI147" s="199">
        <f t="shared" si="18"/>
        <v>0</v>
      </c>
      <c r="BJ147" s="18" t="s">
        <v>85</v>
      </c>
      <c r="BK147" s="199">
        <f t="shared" si="19"/>
        <v>0</v>
      </c>
      <c r="BL147" s="18" t="s">
        <v>165</v>
      </c>
      <c r="BM147" s="198" t="s">
        <v>1768</v>
      </c>
    </row>
    <row r="148" spans="1:65" s="2" customFormat="1" ht="21.75" customHeight="1">
      <c r="A148" s="35"/>
      <c r="B148" s="36"/>
      <c r="C148" s="186" t="s">
        <v>7</v>
      </c>
      <c r="D148" s="186" t="s">
        <v>161</v>
      </c>
      <c r="E148" s="187" t="s">
        <v>1769</v>
      </c>
      <c r="F148" s="188" t="s">
        <v>1770</v>
      </c>
      <c r="G148" s="189" t="s">
        <v>164</v>
      </c>
      <c r="H148" s="190">
        <v>1</v>
      </c>
      <c r="I148" s="191"/>
      <c r="J148" s="192">
        <f t="shared" si="10"/>
        <v>0</v>
      </c>
      <c r="K148" s="193"/>
      <c r="L148" s="40"/>
      <c r="M148" s="194" t="s">
        <v>1</v>
      </c>
      <c r="N148" s="195" t="s">
        <v>42</v>
      </c>
      <c r="O148" s="72"/>
      <c r="P148" s="196">
        <f t="shared" si="11"/>
        <v>0</v>
      </c>
      <c r="Q148" s="196">
        <v>0</v>
      </c>
      <c r="R148" s="196">
        <f t="shared" si="12"/>
        <v>0</v>
      </c>
      <c r="S148" s="196">
        <v>0</v>
      </c>
      <c r="T148" s="197">
        <f t="shared" si="13"/>
        <v>0</v>
      </c>
      <c r="U148" s="35"/>
      <c r="V148" s="35"/>
      <c r="W148" s="35"/>
      <c r="X148" s="35"/>
      <c r="Y148" s="35"/>
      <c r="Z148" s="35"/>
      <c r="AA148" s="35"/>
      <c r="AB148" s="35"/>
      <c r="AC148" s="35"/>
      <c r="AD148" s="35"/>
      <c r="AE148" s="35"/>
      <c r="AR148" s="198" t="s">
        <v>165</v>
      </c>
      <c r="AT148" s="198" t="s">
        <v>161</v>
      </c>
      <c r="AU148" s="198" t="s">
        <v>87</v>
      </c>
      <c r="AY148" s="18" t="s">
        <v>160</v>
      </c>
      <c r="BE148" s="199">
        <f t="shared" si="14"/>
        <v>0</v>
      </c>
      <c r="BF148" s="199">
        <f t="shared" si="15"/>
        <v>0</v>
      </c>
      <c r="BG148" s="199">
        <f t="shared" si="16"/>
        <v>0</v>
      </c>
      <c r="BH148" s="199">
        <f t="shared" si="17"/>
        <v>0</v>
      </c>
      <c r="BI148" s="199">
        <f t="shared" si="18"/>
        <v>0</v>
      </c>
      <c r="BJ148" s="18" t="s">
        <v>85</v>
      </c>
      <c r="BK148" s="199">
        <f t="shared" si="19"/>
        <v>0</v>
      </c>
      <c r="BL148" s="18" t="s">
        <v>165</v>
      </c>
      <c r="BM148" s="198" t="s">
        <v>1771</v>
      </c>
    </row>
    <row r="149" spans="1:65" s="2" customFormat="1" ht="33" customHeight="1">
      <c r="A149" s="35"/>
      <c r="B149" s="36"/>
      <c r="C149" s="186" t="s">
        <v>337</v>
      </c>
      <c r="D149" s="186" t="s">
        <v>161</v>
      </c>
      <c r="E149" s="187" t="s">
        <v>1772</v>
      </c>
      <c r="F149" s="188" t="s">
        <v>1773</v>
      </c>
      <c r="G149" s="189" t="s">
        <v>164</v>
      </c>
      <c r="H149" s="190">
        <v>16</v>
      </c>
      <c r="I149" s="191"/>
      <c r="J149" s="192">
        <f t="shared" si="10"/>
        <v>0</v>
      </c>
      <c r="K149" s="193"/>
      <c r="L149" s="40"/>
      <c r="M149" s="194" t="s">
        <v>1</v>
      </c>
      <c r="N149" s="195" t="s">
        <v>42</v>
      </c>
      <c r="O149" s="72"/>
      <c r="P149" s="196">
        <f t="shared" si="11"/>
        <v>0</v>
      </c>
      <c r="Q149" s="196">
        <v>0</v>
      </c>
      <c r="R149" s="196">
        <f t="shared" si="12"/>
        <v>0</v>
      </c>
      <c r="S149" s="196">
        <v>0</v>
      </c>
      <c r="T149" s="197">
        <f t="shared" si="13"/>
        <v>0</v>
      </c>
      <c r="U149" s="35"/>
      <c r="V149" s="35"/>
      <c r="W149" s="35"/>
      <c r="X149" s="35"/>
      <c r="Y149" s="35"/>
      <c r="Z149" s="35"/>
      <c r="AA149" s="35"/>
      <c r="AB149" s="35"/>
      <c r="AC149" s="35"/>
      <c r="AD149" s="35"/>
      <c r="AE149" s="35"/>
      <c r="AR149" s="198" t="s">
        <v>165</v>
      </c>
      <c r="AT149" s="198" t="s">
        <v>161</v>
      </c>
      <c r="AU149" s="198" t="s">
        <v>87</v>
      </c>
      <c r="AY149" s="18" t="s">
        <v>160</v>
      </c>
      <c r="BE149" s="199">
        <f t="shared" si="14"/>
        <v>0</v>
      </c>
      <c r="BF149" s="199">
        <f t="shared" si="15"/>
        <v>0</v>
      </c>
      <c r="BG149" s="199">
        <f t="shared" si="16"/>
        <v>0</v>
      </c>
      <c r="BH149" s="199">
        <f t="shared" si="17"/>
        <v>0</v>
      </c>
      <c r="BI149" s="199">
        <f t="shared" si="18"/>
        <v>0</v>
      </c>
      <c r="BJ149" s="18" t="s">
        <v>85</v>
      </c>
      <c r="BK149" s="199">
        <f t="shared" si="19"/>
        <v>0</v>
      </c>
      <c r="BL149" s="18" t="s">
        <v>165</v>
      </c>
      <c r="BM149" s="198" t="s">
        <v>1774</v>
      </c>
    </row>
    <row r="150" spans="2:51" s="13" customFormat="1" ht="11.25">
      <c r="B150" s="202"/>
      <c r="C150" s="203"/>
      <c r="D150" s="204" t="s">
        <v>181</v>
      </c>
      <c r="E150" s="203"/>
      <c r="F150" s="206" t="s">
        <v>1775</v>
      </c>
      <c r="G150" s="203"/>
      <c r="H150" s="207">
        <v>16</v>
      </c>
      <c r="I150" s="208"/>
      <c r="J150" s="203"/>
      <c r="K150" s="203"/>
      <c r="L150" s="209"/>
      <c r="M150" s="210"/>
      <c r="N150" s="211"/>
      <c r="O150" s="211"/>
      <c r="P150" s="211"/>
      <c r="Q150" s="211"/>
      <c r="R150" s="211"/>
      <c r="S150" s="211"/>
      <c r="T150" s="212"/>
      <c r="AT150" s="213" t="s">
        <v>181</v>
      </c>
      <c r="AU150" s="213" t="s">
        <v>87</v>
      </c>
      <c r="AV150" s="13" t="s">
        <v>87</v>
      </c>
      <c r="AW150" s="13" t="s">
        <v>4</v>
      </c>
      <c r="AX150" s="13" t="s">
        <v>85</v>
      </c>
      <c r="AY150" s="213" t="s">
        <v>160</v>
      </c>
    </row>
    <row r="151" spans="1:65" s="2" customFormat="1" ht="33" customHeight="1">
      <c r="A151" s="35"/>
      <c r="B151" s="36"/>
      <c r="C151" s="186" t="s">
        <v>342</v>
      </c>
      <c r="D151" s="186" t="s">
        <v>161</v>
      </c>
      <c r="E151" s="187" t="s">
        <v>1776</v>
      </c>
      <c r="F151" s="188" t="s">
        <v>1777</v>
      </c>
      <c r="G151" s="189" t="s">
        <v>164</v>
      </c>
      <c r="H151" s="190">
        <v>4</v>
      </c>
      <c r="I151" s="191"/>
      <c r="J151" s="192">
        <f>ROUND(I151*H151,2)</f>
        <v>0</v>
      </c>
      <c r="K151" s="193"/>
      <c r="L151" s="40"/>
      <c r="M151" s="194" t="s">
        <v>1</v>
      </c>
      <c r="N151" s="195" t="s">
        <v>42</v>
      </c>
      <c r="O151" s="72"/>
      <c r="P151" s="196">
        <f>O151*H151</f>
        <v>0</v>
      </c>
      <c r="Q151" s="196">
        <v>0</v>
      </c>
      <c r="R151" s="196">
        <f>Q151*H151</f>
        <v>0</v>
      </c>
      <c r="S151" s="196">
        <v>0</v>
      </c>
      <c r="T151" s="197">
        <f>S151*H151</f>
        <v>0</v>
      </c>
      <c r="U151" s="35"/>
      <c r="V151" s="35"/>
      <c r="W151" s="35"/>
      <c r="X151" s="35"/>
      <c r="Y151" s="35"/>
      <c r="Z151" s="35"/>
      <c r="AA151" s="35"/>
      <c r="AB151" s="35"/>
      <c r="AC151" s="35"/>
      <c r="AD151" s="35"/>
      <c r="AE151" s="35"/>
      <c r="AR151" s="198" t="s">
        <v>165</v>
      </c>
      <c r="AT151" s="198" t="s">
        <v>161</v>
      </c>
      <c r="AU151" s="198" t="s">
        <v>87</v>
      </c>
      <c r="AY151" s="18" t="s">
        <v>160</v>
      </c>
      <c r="BE151" s="199">
        <f>IF(N151="základní",J151,0)</f>
        <v>0</v>
      </c>
      <c r="BF151" s="199">
        <f>IF(N151="snížená",J151,0)</f>
        <v>0</v>
      </c>
      <c r="BG151" s="199">
        <f>IF(N151="zákl. přenesená",J151,0)</f>
        <v>0</v>
      </c>
      <c r="BH151" s="199">
        <f>IF(N151="sníž. přenesená",J151,0)</f>
        <v>0</v>
      </c>
      <c r="BI151" s="199">
        <f>IF(N151="nulová",J151,0)</f>
        <v>0</v>
      </c>
      <c r="BJ151" s="18" t="s">
        <v>85</v>
      </c>
      <c r="BK151" s="199">
        <f>ROUND(I151*H151,2)</f>
        <v>0</v>
      </c>
      <c r="BL151" s="18" t="s">
        <v>165</v>
      </c>
      <c r="BM151" s="198" t="s">
        <v>1778</v>
      </c>
    </row>
    <row r="152" spans="2:51" s="13" customFormat="1" ht="11.25">
      <c r="B152" s="202"/>
      <c r="C152" s="203"/>
      <c r="D152" s="204" t="s">
        <v>181</v>
      </c>
      <c r="E152" s="203"/>
      <c r="F152" s="206" t="s">
        <v>1779</v>
      </c>
      <c r="G152" s="203"/>
      <c r="H152" s="207">
        <v>4</v>
      </c>
      <c r="I152" s="208"/>
      <c r="J152" s="203"/>
      <c r="K152" s="203"/>
      <c r="L152" s="209"/>
      <c r="M152" s="210"/>
      <c r="N152" s="211"/>
      <c r="O152" s="211"/>
      <c r="P152" s="211"/>
      <c r="Q152" s="211"/>
      <c r="R152" s="211"/>
      <c r="S152" s="211"/>
      <c r="T152" s="212"/>
      <c r="AT152" s="213" t="s">
        <v>181</v>
      </c>
      <c r="AU152" s="213" t="s">
        <v>87</v>
      </c>
      <c r="AV152" s="13" t="s">
        <v>87</v>
      </c>
      <c r="AW152" s="13" t="s">
        <v>4</v>
      </c>
      <c r="AX152" s="13" t="s">
        <v>85</v>
      </c>
      <c r="AY152" s="213" t="s">
        <v>160</v>
      </c>
    </row>
    <row r="153" spans="1:65" s="2" customFormat="1" ht="33" customHeight="1">
      <c r="A153" s="35"/>
      <c r="B153" s="36"/>
      <c r="C153" s="186" t="s">
        <v>347</v>
      </c>
      <c r="D153" s="186" t="s">
        <v>161</v>
      </c>
      <c r="E153" s="187" t="s">
        <v>1780</v>
      </c>
      <c r="F153" s="188" t="s">
        <v>1781</v>
      </c>
      <c r="G153" s="189" t="s">
        <v>164</v>
      </c>
      <c r="H153" s="190">
        <v>12</v>
      </c>
      <c r="I153" s="191"/>
      <c r="J153" s="192">
        <f>ROUND(I153*H153,2)</f>
        <v>0</v>
      </c>
      <c r="K153" s="193"/>
      <c r="L153" s="40"/>
      <c r="M153" s="194" t="s">
        <v>1</v>
      </c>
      <c r="N153" s="195" t="s">
        <v>42</v>
      </c>
      <c r="O153" s="72"/>
      <c r="P153" s="196">
        <f>O153*H153</f>
        <v>0</v>
      </c>
      <c r="Q153" s="196">
        <v>0</v>
      </c>
      <c r="R153" s="196">
        <f>Q153*H153</f>
        <v>0</v>
      </c>
      <c r="S153" s="196">
        <v>0</v>
      </c>
      <c r="T153" s="197">
        <f>S153*H153</f>
        <v>0</v>
      </c>
      <c r="U153" s="35"/>
      <c r="V153" s="35"/>
      <c r="W153" s="35"/>
      <c r="X153" s="35"/>
      <c r="Y153" s="35"/>
      <c r="Z153" s="35"/>
      <c r="AA153" s="35"/>
      <c r="AB153" s="35"/>
      <c r="AC153" s="35"/>
      <c r="AD153" s="35"/>
      <c r="AE153" s="35"/>
      <c r="AR153" s="198" t="s">
        <v>165</v>
      </c>
      <c r="AT153" s="198" t="s">
        <v>161</v>
      </c>
      <c r="AU153" s="198" t="s">
        <v>87</v>
      </c>
      <c r="AY153" s="18" t="s">
        <v>160</v>
      </c>
      <c r="BE153" s="199">
        <f>IF(N153="základní",J153,0)</f>
        <v>0</v>
      </c>
      <c r="BF153" s="199">
        <f>IF(N153="snížená",J153,0)</f>
        <v>0</v>
      </c>
      <c r="BG153" s="199">
        <f>IF(N153="zákl. přenesená",J153,0)</f>
        <v>0</v>
      </c>
      <c r="BH153" s="199">
        <f>IF(N153="sníž. přenesená",J153,0)</f>
        <v>0</v>
      </c>
      <c r="BI153" s="199">
        <f>IF(N153="nulová",J153,0)</f>
        <v>0</v>
      </c>
      <c r="BJ153" s="18" t="s">
        <v>85</v>
      </c>
      <c r="BK153" s="199">
        <f>ROUND(I153*H153,2)</f>
        <v>0</v>
      </c>
      <c r="BL153" s="18" t="s">
        <v>165</v>
      </c>
      <c r="BM153" s="198" t="s">
        <v>1782</v>
      </c>
    </row>
    <row r="154" spans="2:51" s="13" customFormat="1" ht="11.25">
      <c r="B154" s="202"/>
      <c r="C154" s="203"/>
      <c r="D154" s="204" t="s">
        <v>181</v>
      </c>
      <c r="E154" s="203"/>
      <c r="F154" s="206" t="s">
        <v>1783</v>
      </c>
      <c r="G154" s="203"/>
      <c r="H154" s="207">
        <v>12</v>
      </c>
      <c r="I154" s="208"/>
      <c r="J154" s="203"/>
      <c r="K154" s="203"/>
      <c r="L154" s="209"/>
      <c r="M154" s="210"/>
      <c r="N154" s="211"/>
      <c r="O154" s="211"/>
      <c r="P154" s="211"/>
      <c r="Q154" s="211"/>
      <c r="R154" s="211"/>
      <c r="S154" s="211"/>
      <c r="T154" s="212"/>
      <c r="AT154" s="213" t="s">
        <v>181</v>
      </c>
      <c r="AU154" s="213" t="s">
        <v>87</v>
      </c>
      <c r="AV154" s="13" t="s">
        <v>87</v>
      </c>
      <c r="AW154" s="13" t="s">
        <v>4</v>
      </c>
      <c r="AX154" s="13" t="s">
        <v>85</v>
      </c>
      <c r="AY154" s="213" t="s">
        <v>160</v>
      </c>
    </row>
    <row r="155" spans="1:65" s="2" customFormat="1" ht="33" customHeight="1">
      <c r="A155" s="35"/>
      <c r="B155" s="36"/>
      <c r="C155" s="186" t="s">
        <v>352</v>
      </c>
      <c r="D155" s="186" t="s">
        <v>161</v>
      </c>
      <c r="E155" s="187" t="s">
        <v>1784</v>
      </c>
      <c r="F155" s="188" t="s">
        <v>1785</v>
      </c>
      <c r="G155" s="189" t="s">
        <v>164</v>
      </c>
      <c r="H155" s="190">
        <v>16</v>
      </c>
      <c r="I155" s="191"/>
      <c r="J155" s="192">
        <f>ROUND(I155*H155,2)</f>
        <v>0</v>
      </c>
      <c r="K155" s="193"/>
      <c r="L155" s="40"/>
      <c r="M155" s="194" t="s">
        <v>1</v>
      </c>
      <c r="N155" s="195" t="s">
        <v>42</v>
      </c>
      <c r="O155" s="72"/>
      <c r="P155" s="196">
        <f>O155*H155</f>
        <v>0</v>
      </c>
      <c r="Q155" s="196">
        <v>0</v>
      </c>
      <c r="R155" s="196">
        <f>Q155*H155</f>
        <v>0</v>
      </c>
      <c r="S155" s="196">
        <v>0</v>
      </c>
      <c r="T155" s="197">
        <f>S155*H155</f>
        <v>0</v>
      </c>
      <c r="U155" s="35"/>
      <c r="V155" s="35"/>
      <c r="W155" s="35"/>
      <c r="X155" s="35"/>
      <c r="Y155" s="35"/>
      <c r="Z155" s="35"/>
      <c r="AA155" s="35"/>
      <c r="AB155" s="35"/>
      <c r="AC155" s="35"/>
      <c r="AD155" s="35"/>
      <c r="AE155" s="35"/>
      <c r="AR155" s="198" t="s">
        <v>165</v>
      </c>
      <c r="AT155" s="198" t="s">
        <v>161</v>
      </c>
      <c r="AU155" s="198" t="s">
        <v>87</v>
      </c>
      <c r="AY155" s="18" t="s">
        <v>160</v>
      </c>
      <c r="BE155" s="199">
        <f>IF(N155="základní",J155,0)</f>
        <v>0</v>
      </c>
      <c r="BF155" s="199">
        <f>IF(N155="snížená",J155,0)</f>
        <v>0</v>
      </c>
      <c r="BG155" s="199">
        <f>IF(N155="zákl. přenesená",J155,0)</f>
        <v>0</v>
      </c>
      <c r="BH155" s="199">
        <f>IF(N155="sníž. přenesená",J155,0)</f>
        <v>0</v>
      </c>
      <c r="BI155" s="199">
        <f>IF(N155="nulová",J155,0)</f>
        <v>0</v>
      </c>
      <c r="BJ155" s="18" t="s">
        <v>85</v>
      </c>
      <c r="BK155" s="199">
        <f>ROUND(I155*H155,2)</f>
        <v>0</v>
      </c>
      <c r="BL155" s="18" t="s">
        <v>165</v>
      </c>
      <c r="BM155" s="198" t="s">
        <v>1786</v>
      </c>
    </row>
    <row r="156" spans="2:51" s="13" customFormat="1" ht="11.25">
      <c r="B156" s="202"/>
      <c r="C156" s="203"/>
      <c r="D156" s="204" t="s">
        <v>181</v>
      </c>
      <c r="E156" s="203"/>
      <c r="F156" s="206" t="s">
        <v>1775</v>
      </c>
      <c r="G156" s="203"/>
      <c r="H156" s="207">
        <v>16</v>
      </c>
      <c r="I156" s="208"/>
      <c r="J156" s="203"/>
      <c r="K156" s="203"/>
      <c r="L156" s="209"/>
      <c r="M156" s="210"/>
      <c r="N156" s="211"/>
      <c r="O156" s="211"/>
      <c r="P156" s="211"/>
      <c r="Q156" s="211"/>
      <c r="R156" s="211"/>
      <c r="S156" s="211"/>
      <c r="T156" s="212"/>
      <c r="AT156" s="213" t="s">
        <v>181</v>
      </c>
      <c r="AU156" s="213" t="s">
        <v>87</v>
      </c>
      <c r="AV156" s="13" t="s">
        <v>87</v>
      </c>
      <c r="AW156" s="13" t="s">
        <v>4</v>
      </c>
      <c r="AX156" s="13" t="s">
        <v>85</v>
      </c>
      <c r="AY156" s="213" t="s">
        <v>160</v>
      </c>
    </row>
    <row r="157" spans="1:65" s="2" customFormat="1" ht="33" customHeight="1">
      <c r="A157" s="35"/>
      <c r="B157" s="36"/>
      <c r="C157" s="186" t="s">
        <v>356</v>
      </c>
      <c r="D157" s="186" t="s">
        <v>161</v>
      </c>
      <c r="E157" s="187" t="s">
        <v>1787</v>
      </c>
      <c r="F157" s="188" t="s">
        <v>1788</v>
      </c>
      <c r="G157" s="189" t="s">
        <v>164</v>
      </c>
      <c r="H157" s="190">
        <v>4</v>
      </c>
      <c r="I157" s="191"/>
      <c r="J157" s="192">
        <f>ROUND(I157*H157,2)</f>
        <v>0</v>
      </c>
      <c r="K157" s="193"/>
      <c r="L157" s="40"/>
      <c r="M157" s="194" t="s">
        <v>1</v>
      </c>
      <c r="N157" s="195" t="s">
        <v>42</v>
      </c>
      <c r="O157" s="72"/>
      <c r="P157" s="196">
        <f>O157*H157</f>
        <v>0</v>
      </c>
      <c r="Q157" s="196">
        <v>0</v>
      </c>
      <c r="R157" s="196">
        <f>Q157*H157</f>
        <v>0</v>
      </c>
      <c r="S157" s="196">
        <v>0</v>
      </c>
      <c r="T157" s="197">
        <f>S157*H157</f>
        <v>0</v>
      </c>
      <c r="U157" s="35"/>
      <c r="V157" s="35"/>
      <c r="W157" s="35"/>
      <c r="X157" s="35"/>
      <c r="Y157" s="35"/>
      <c r="Z157" s="35"/>
      <c r="AA157" s="35"/>
      <c r="AB157" s="35"/>
      <c r="AC157" s="35"/>
      <c r="AD157" s="35"/>
      <c r="AE157" s="35"/>
      <c r="AR157" s="198" t="s">
        <v>165</v>
      </c>
      <c r="AT157" s="198" t="s">
        <v>161</v>
      </c>
      <c r="AU157" s="198" t="s">
        <v>87</v>
      </c>
      <c r="AY157" s="18" t="s">
        <v>160</v>
      </c>
      <c r="BE157" s="199">
        <f>IF(N157="základní",J157,0)</f>
        <v>0</v>
      </c>
      <c r="BF157" s="199">
        <f>IF(N157="snížená",J157,0)</f>
        <v>0</v>
      </c>
      <c r="BG157" s="199">
        <f>IF(N157="zákl. přenesená",J157,0)</f>
        <v>0</v>
      </c>
      <c r="BH157" s="199">
        <f>IF(N157="sníž. přenesená",J157,0)</f>
        <v>0</v>
      </c>
      <c r="BI157" s="199">
        <f>IF(N157="nulová",J157,0)</f>
        <v>0</v>
      </c>
      <c r="BJ157" s="18" t="s">
        <v>85</v>
      </c>
      <c r="BK157" s="199">
        <f>ROUND(I157*H157,2)</f>
        <v>0</v>
      </c>
      <c r="BL157" s="18" t="s">
        <v>165</v>
      </c>
      <c r="BM157" s="198" t="s">
        <v>1789</v>
      </c>
    </row>
    <row r="158" spans="2:51" s="13" customFormat="1" ht="11.25">
      <c r="B158" s="202"/>
      <c r="C158" s="203"/>
      <c r="D158" s="204" t="s">
        <v>181</v>
      </c>
      <c r="E158" s="203"/>
      <c r="F158" s="206" t="s">
        <v>1779</v>
      </c>
      <c r="G158" s="203"/>
      <c r="H158" s="207">
        <v>4</v>
      </c>
      <c r="I158" s="208"/>
      <c r="J158" s="203"/>
      <c r="K158" s="203"/>
      <c r="L158" s="209"/>
      <c r="M158" s="210"/>
      <c r="N158" s="211"/>
      <c r="O158" s="211"/>
      <c r="P158" s="211"/>
      <c r="Q158" s="211"/>
      <c r="R158" s="211"/>
      <c r="S158" s="211"/>
      <c r="T158" s="212"/>
      <c r="AT158" s="213" t="s">
        <v>181</v>
      </c>
      <c r="AU158" s="213" t="s">
        <v>87</v>
      </c>
      <c r="AV158" s="13" t="s">
        <v>87</v>
      </c>
      <c r="AW158" s="13" t="s">
        <v>4</v>
      </c>
      <c r="AX158" s="13" t="s">
        <v>85</v>
      </c>
      <c r="AY158" s="213" t="s">
        <v>160</v>
      </c>
    </row>
    <row r="159" spans="1:65" s="2" customFormat="1" ht="33" customHeight="1">
      <c r="A159" s="35"/>
      <c r="B159" s="36"/>
      <c r="C159" s="186" t="s">
        <v>361</v>
      </c>
      <c r="D159" s="186" t="s">
        <v>161</v>
      </c>
      <c r="E159" s="187" t="s">
        <v>1790</v>
      </c>
      <c r="F159" s="188" t="s">
        <v>1791</v>
      </c>
      <c r="G159" s="189" t="s">
        <v>164</v>
      </c>
      <c r="H159" s="190">
        <v>12</v>
      </c>
      <c r="I159" s="191"/>
      <c r="J159" s="192">
        <f>ROUND(I159*H159,2)</f>
        <v>0</v>
      </c>
      <c r="K159" s="193"/>
      <c r="L159" s="40"/>
      <c r="M159" s="194" t="s">
        <v>1</v>
      </c>
      <c r="N159" s="195" t="s">
        <v>42</v>
      </c>
      <c r="O159" s="72"/>
      <c r="P159" s="196">
        <f>O159*H159</f>
        <v>0</v>
      </c>
      <c r="Q159" s="196">
        <v>0</v>
      </c>
      <c r="R159" s="196">
        <f>Q159*H159</f>
        <v>0</v>
      </c>
      <c r="S159" s="196">
        <v>0</v>
      </c>
      <c r="T159" s="197">
        <f>S159*H159</f>
        <v>0</v>
      </c>
      <c r="U159" s="35"/>
      <c r="V159" s="35"/>
      <c r="W159" s="35"/>
      <c r="X159" s="35"/>
      <c r="Y159" s="35"/>
      <c r="Z159" s="35"/>
      <c r="AA159" s="35"/>
      <c r="AB159" s="35"/>
      <c r="AC159" s="35"/>
      <c r="AD159" s="35"/>
      <c r="AE159" s="35"/>
      <c r="AR159" s="198" t="s">
        <v>165</v>
      </c>
      <c r="AT159" s="198" t="s">
        <v>161</v>
      </c>
      <c r="AU159" s="198" t="s">
        <v>87</v>
      </c>
      <c r="AY159" s="18" t="s">
        <v>160</v>
      </c>
      <c r="BE159" s="199">
        <f>IF(N159="základní",J159,0)</f>
        <v>0</v>
      </c>
      <c r="BF159" s="199">
        <f>IF(N159="snížená",J159,0)</f>
        <v>0</v>
      </c>
      <c r="BG159" s="199">
        <f>IF(N159="zákl. přenesená",J159,0)</f>
        <v>0</v>
      </c>
      <c r="BH159" s="199">
        <f>IF(N159="sníž. přenesená",J159,0)</f>
        <v>0</v>
      </c>
      <c r="BI159" s="199">
        <f>IF(N159="nulová",J159,0)</f>
        <v>0</v>
      </c>
      <c r="BJ159" s="18" t="s">
        <v>85</v>
      </c>
      <c r="BK159" s="199">
        <f>ROUND(I159*H159,2)</f>
        <v>0</v>
      </c>
      <c r="BL159" s="18" t="s">
        <v>165</v>
      </c>
      <c r="BM159" s="198" t="s">
        <v>1792</v>
      </c>
    </row>
    <row r="160" spans="2:51" s="13" customFormat="1" ht="11.25">
      <c r="B160" s="202"/>
      <c r="C160" s="203"/>
      <c r="D160" s="204" t="s">
        <v>181</v>
      </c>
      <c r="E160" s="203"/>
      <c r="F160" s="206" t="s">
        <v>1783</v>
      </c>
      <c r="G160" s="203"/>
      <c r="H160" s="207">
        <v>12</v>
      </c>
      <c r="I160" s="208"/>
      <c r="J160" s="203"/>
      <c r="K160" s="203"/>
      <c r="L160" s="209"/>
      <c r="M160" s="210"/>
      <c r="N160" s="211"/>
      <c r="O160" s="211"/>
      <c r="P160" s="211"/>
      <c r="Q160" s="211"/>
      <c r="R160" s="211"/>
      <c r="S160" s="211"/>
      <c r="T160" s="212"/>
      <c r="AT160" s="213" t="s">
        <v>181</v>
      </c>
      <c r="AU160" s="213" t="s">
        <v>87</v>
      </c>
      <c r="AV160" s="13" t="s">
        <v>87</v>
      </c>
      <c r="AW160" s="13" t="s">
        <v>4</v>
      </c>
      <c r="AX160" s="13" t="s">
        <v>85</v>
      </c>
      <c r="AY160" s="213" t="s">
        <v>160</v>
      </c>
    </row>
    <row r="161" spans="1:65" s="2" customFormat="1" ht="33" customHeight="1">
      <c r="A161" s="35"/>
      <c r="B161" s="36"/>
      <c r="C161" s="186" t="s">
        <v>315</v>
      </c>
      <c r="D161" s="186" t="s">
        <v>161</v>
      </c>
      <c r="E161" s="187" t="s">
        <v>1793</v>
      </c>
      <c r="F161" s="188" t="s">
        <v>1794</v>
      </c>
      <c r="G161" s="189" t="s">
        <v>164</v>
      </c>
      <c r="H161" s="190">
        <v>28</v>
      </c>
      <c r="I161" s="191"/>
      <c r="J161" s="192">
        <f>ROUND(I161*H161,2)</f>
        <v>0</v>
      </c>
      <c r="K161" s="193"/>
      <c r="L161" s="40"/>
      <c r="M161" s="194" t="s">
        <v>1</v>
      </c>
      <c r="N161" s="195" t="s">
        <v>42</v>
      </c>
      <c r="O161" s="72"/>
      <c r="P161" s="196">
        <f>O161*H161</f>
        <v>0</v>
      </c>
      <c r="Q161" s="196">
        <v>0</v>
      </c>
      <c r="R161" s="196">
        <f>Q161*H161</f>
        <v>0</v>
      </c>
      <c r="S161" s="196">
        <v>0</v>
      </c>
      <c r="T161" s="197">
        <f>S161*H161</f>
        <v>0</v>
      </c>
      <c r="U161" s="35"/>
      <c r="V161" s="35"/>
      <c r="W161" s="35"/>
      <c r="X161" s="35"/>
      <c r="Y161" s="35"/>
      <c r="Z161" s="35"/>
      <c r="AA161" s="35"/>
      <c r="AB161" s="35"/>
      <c r="AC161" s="35"/>
      <c r="AD161" s="35"/>
      <c r="AE161" s="35"/>
      <c r="AR161" s="198" t="s">
        <v>165</v>
      </c>
      <c r="AT161" s="198" t="s">
        <v>161</v>
      </c>
      <c r="AU161" s="198" t="s">
        <v>87</v>
      </c>
      <c r="AY161" s="18" t="s">
        <v>160</v>
      </c>
      <c r="BE161" s="199">
        <f>IF(N161="základní",J161,0)</f>
        <v>0</v>
      </c>
      <c r="BF161" s="199">
        <f>IF(N161="snížená",J161,0)</f>
        <v>0</v>
      </c>
      <c r="BG161" s="199">
        <f>IF(N161="zákl. přenesená",J161,0)</f>
        <v>0</v>
      </c>
      <c r="BH161" s="199">
        <f>IF(N161="sníž. přenesená",J161,0)</f>
        <v>0</v>
      </c>
      <c r="BI161" s="199">
        <f>IF(N161="nulová",J161,0)</f>
        <v>0</v>
      </c>
      <c r="BJ161" s="18" t="s">
        <v>85</v>
      </c>
      <c r="BK161" s="199">
        <f>ROUND(I161*H161,2)</f>
        <v>0</v>
      </c>
      <c r="BL161" s="18" t="s">
        <v>165</v>
      </c>
      <c r="BM161" s="198" t="s">
        <v>1795</v>
      </c>
    </row>
    <row r="162" spans="2:51" s="13" customFormat="1" ht="11.25">
      <c r="B162" s="202"/>
      <c r="C162" s="203"/>
      <c r="D162" s="204" t="s">
        <v>181</v>
      </c>
      <c r="E162" s="203"/>
      <c r="F162" s="206" t="s">
        <v>1796</v>
      </c>
      <c r="G162" s="203"/>
      <c r="H162" s="207">
        <v>28</v>
      </c>
      <c r="I162" s="208"/>
      <c r="J162" s="203"/>
      <c r="K162" s="203"/>
      <c r="L162" s="209"/>
      <c r="M162" s="210"/>
      <c r="N162" s="211"/>
      <c r="O162" s="211"/>
      <c r="P162" s="211"/>
      <c r="Q162" s="211"/>
      <c r="R162" s="211"/>
      <c r="S162" s="211"/>
      <c r="T162" s="212"/>
      <c r="AT162" s="213" t="s">
        <v>181</v>
      </c>
      <c r="AU162" s="213" t="s">
        <v>87</v>
      </c>
      <c r="AV162" s="13" t="s">
        <v>87</v>
      </c>
      <c r="AW162" s="13" t="s">
        <v>4</v>
      </c>
      <c r="AX162" s="13" t="s">
        <v>85</v>
      </c>
      <c r="AY162" s="213" t="s">
        <v>160</v>
      </c>
    </row>
    <row r="163" spans="1:65" s="2" customFormat="1" ht="33" customHeight="1">
      <c r="A163" s="35"/>
      <c r="B163" s="36"/>
      <c r="C163" s="186" t="s">
        <v>370</v>
      </c>
      <c r="D163" s="186" t="s">
        <v>161</v>
      </c>
      <c r="E163" s="187" t="s">
        <v>1797</v>
      </c>
      <c r="F163" s="188" t="s">
        <v>1798</v>
      </c>
      <c r="G163" s="189" t="s">
        <v>164</v>
      </c>
      <c r="H163" s="190">
        <v>4</v>
      </c>
      <c r="I163" s="191"/>
      <c r="J163" s="192">
        <f>ROUND(I163*H163,2)</f>
        <v>0</v>
      </c>
      <c r="K163" s="193"/>
      <c r="L163" s="40"/>
      <c r="M163" s="194" t="s">
        <v>1</v>
      </c>
      <c r="N163" s="195" t="s">
        <v>42</v>
      </c>
      <c r="O163" s="72"/>
      <c r="P163" s="196">
        <f>O163*H163</f>
        <v>0</v>
      </c>
      <c r="Q163" s="196">
        <v>0</v>
      </c>
      <c r="R163" s="196">
        <f>Q163*H163</f>
        <v>0</v>
      </c>
      <c r="S163" s="196">
        <v>0</v>
      </c>
      <c r="T163" s="197">
        <f>S163*H163</f>
        <v>0</v>
      </c>
      <c r="U163" s="35"/>
      <c r="V163" s="35"/>
      <c r="W163" s="35"/>
      <c r="X163" s="35"/>
      <c r="Y163" s="35"/>
      <c r="Z163" s="35"/>
      <c r="AA163" s="35"/>
      <c r="AB163" s="35"/>
      <c r="AC163" s="35"/>
      <c r="AD163" s="35"/>
      <c r="AE163" s="35"/>
      <c r="AR163" s="198" t="s">
        <v>165</v>
      </c>
      <c r="AT163" s="198" t="s">
        <v>161</v>
      </c>
      <c r="AU163" s="198" t="s">
        <v>87</v>
      </c>
      <c r="AY163" s="18" t="s">
        <v>160</v>
      </c>
      <c r="BE163" s="199">
        <f>IF(N163="základní",J163,0)</f>
        <v>0</v>
      </c>
      <c r="BF163" s="199">
        <f>IF(N163="snížená",J163,0)</f>
        <v>0</v>
      </c>
      <c r="BG163" s="199">
        <f>IF(N163="zákl. přenesená",J163,0)</f>
        <v>0</v>
      </c>
      <c r="BH163" s="199">
        <f>IF(N163="sníž. přenesená",J163,0)</f>
        <v>0</v>
      </c>
      <c r="BI163" s="199">
        <f>IF(N163="nulová",J163,0)</f>
        <v>0</v>
      </c>
      <c r="BJ163" s="18" t="s">
        <v>85</v>
      </c>
      <c r="BK163" s="199">
        <f>ROUND(I163*H163,2)</f>
        <v>0</v>
      </c>
      <c r="BL163" s="18" t="s">
        <v>165</v>
      </c>
      <c r="BM163" s="198" t="s">
        <v>1799</v>
      </c>
    </row>
    <row r="164" spans="2:51" s="13" customFormat="1" ht="11.25">
      <c r="B164" s="202"/>
      <c r="C164" s="203"/>
      <c r="D164" s="204" t="s">
        <v>181</v>
      </c>
      <c r="E164" s="203"/>
      <c r="F164" s="206" t="s">
        <v>1779</v>
      </c>
      <c r="G164" s="203"/>
      <c r="H164" s="207">
        <v>4</v>
      </c>
      <c r="I164" s="208"/>
      <c r="J164" s="203"/>
      <c r="K164" s="203"/>
      <c r="L164" s="209"/>
      <c r="M164" s="210"/>
      <c r="N164" s="211"/>
      <c r="O164" s="211"/>
      <c r="P164" s="211"/>
      <c r="Q164" s="211"/>
      <c r="R164" s="211"/>
      <c r="S164" s="211"/>
      <c r="T164" s="212"/>
      <c r="AT164" s="213" t="s">
        <v>181</v>
      </c>
      <c r="AU164" s="213" t="s">
        <v>87</v>
      </c>
      <c r="AV164" s="13" t="s">
        <v>87</v>
      </c>
      <c r="AW164" s="13" t="s">
        <v>4</v>
      </c>
      <c r="AX164" s="13" t="s">
        <v>85</v>
      </c>
      <c r="AY164" s="213" t="s">
        <v>160</v>
      </c>
    </row>
    <row r="165" spans="1:65" s="2" customFormat="1" ht="33" customHeight="1">
      <c r="A165" s="35"/>
      <c r="B165" s="36"/>
      <c r="C165" s="186" t="s">
        <v>375</v>
      </c>
      <c r="D165" s="186" t="s">
        <v>161</v>
      </c>
      <c r="E165" s="187" t="s">
        <v>290</v>
      </c>
      <c r="F165" s="188" t="s">
        <v>291</v>
      </c>
      <c r="G165" s="189" t="s">
        <v>274</v>
      </c>
      <c r="H165" s="190">
        <v>654.58</v>
      </c>
      <c r="I165" s="191"/>
      <c r="J165" s="192">
        <f>ROUND(I165*H165,2)</f>
        <v>0</v>
      </c>
      <c r="K165" s="193"/>
      <c r="L165" s="40"/>
      <c r="M165" s="194" t="s">
        <v>1</v>
      </c>
      <c r="N165" s="195" t="s">
        <v>42</v>
      </c>
      <c r="O165" s="72"/>
      <c r="P165" s="196">
        <f>O165*H165</f>
        <v>0</v>
      </c>
      <c r="Q165" s="196">
        <v>0</v>
      </c>
      <c r="R165" s="196">
        <f>Q165*H165</f>
        <v>0</v>
      </c>
      <c r="S165" s="196">
        <v>0</v>
      </c>
      <c r="T165" s="197">
        <f>S165*H165</f>
        <v>0</v>
      </c>
      <c r="U165" s="35"/>
      <c r="V165" s="35"/>
      <c r="W165" s="35"/>
      <c r="X165" s="35"/>
      <c r="Y165" s="35"/>
      <c r="Z165" s="35"/>
      <c r="AA165" s="35"/>
      <c r="AB165" s="35"/>
      <c r="AC165" s="35"/>
      <c r="AD165" s="35"/>
      <c r="AE165" s="35"/>
      <c r="AR165" s="198" t="s">
        <v>165</v>
      </c>
      <c r="AT165" s="198" t="s">
        <v>161</v>
      </c>
      <c r="AU165" s="198" t="s">
        <v>87</v>
      </c>
      <c r="AY165" s="18" t="s">
        <v>160</v>
      </c>
      <c r="BE165" s="199">
        <f>IF(N165="základní",J165,0)</f>
        <v>0</v>
      </c>
      <c r="BF165" s="199">
        <f>IF(N165="snížená",J165,0)</f>
        <v>0</v>
      </c>
      <c r="BG165" s="199">
        <f>IF(N165="zákl. přenesená",J165,0)</f>
        <v>0</v>
      </c>
      <c r="BH165" s="199">
        <f>IF(N165="sníž. přenesená",J165,0)</f>
        <v>0</v>
      </c>
      <c r="BI165" s="199">
        <f>IF(N165="nulová",J165,0)</f>
        <v>0</v>
      </c>
      <c r="BJ165" s="18" t="s">
        <v>85</v>
      </c>
      <c r="BK165" s="199">
        <f>ROUND(I165*H165,2)</f>
        <v>0</v>
      </c>
      <c r="BL165" s="18" t="s">
        <v>165</v>
      </c>
      <c r="BM165" s="198" t="s">
        <v>1800</v>
      </c>
    </row>
    <row r="166" spans="2:51" s="13" customFormat="1" ht="11.25">
      <c r="B166" s="202"/>
      <c r="C166" s="203"/>
      <c r="D166" s="204" t="s">
        <v>181</v>
      </c>
      <c r="E166" s="205" t="s">
        <v>1</v>
      </c>
      <c r="F166" s="206" t="s">
        <v>1801</v>
      </c>
      <c r="G166" s="203"/>
      <c r="H166" s="207">
        <v>539.57</v>
      </c>
      <c r="I166" s="208"/>
      <c r="J166" s="203"/>
      <c r="K166" s="203"/>
      <c r="L166" s="209"/>
      <c r="M166" s="210"/>
      <c r="N166" s="211"/>
      <c r="O166" s="211"/>
      <c r="P166" s="211"/>
      <c r="Q166" s="211"/>
      <c r="R166" s="211"/>
      <c r="S166" s="211"/>
      <c r="T166" s="212"/>
      <c r="AT166" s="213" t="s">
        <v>181</v>
      </c>
      <c r="AU166" s="213" t="s">
        <v>87</v>
      </c>
      <c r="AV166" s="13" t="s">
        <v>87</v>
      </c>
      <c r="AW166" s="13" t="s">
        <v>32</v>
      </c>
      <c r="AX166" s="13" t="s">
        <v>77</v>
      </c>
      <c r="AY166" s="213" t="s">
        <v>160</v>
      </c>
    </row>
    <row r="167" spans="2:51" s="13" customFormat="1" ht="11.25">
      <c r="B167" s="202"/>
      <c r="C167" s="203"/>
      <c r="D167" s="204" t="s">
        <v>181</v>
      </c>
      <c r="E167" s="205" t="s">
        <v>1</v>
      </c>
      <c r="F167" s="206" t="s">
        <v>1802</v>
      </c>
      <c r="G167" s="203"/>
      <c r="H167" s="207">
        <v>17.5</v>
      </c>
      <c r="I167" s="208"/>
      <c r="J167" s="203"/>
      <c r="K167" s="203"/>
      <c r="L167" s="209"/>
      <c r="M167" s="210"/>
      <c r="N167" s="211"/>
      <c r="O167" s="211"/>
      <c r="P167" s="211"/>
      <c r="Q167" s="211"/>
      <c r="R167" s="211"/>
      <c r="S167" s="211"/>
      <c r="T167" s="212"/>
      <c r="AT167" s="213" t="s">
        <v>181</v>
      </c>
      <c r="AU167" s="213" t="s">
        <v>87</v>
      </c>
      <c r="AV167" s="13" t="s">
        <v>87</v>
      </c>
      <c r="AW167" s="13" t="s">
        <v>32</v>
      </c>
      <c r="AX167" s="13" t="s">
        <v>77</v>
      </c>
      <c r="AY167" s="213" t="s">
        <v>160</v>
      </c>
    </row>
    <row r="168" spans="2:51" s="13" customFormat="1" ht="11.25">
      <c r="B168" s="202"/>
      <c r="C168" s="203"/>
      <c r="D168" s="204" t="s">
        <v>181</v>
      </c>
      <c r="E168" s="205" t="s">
        <v>1</v>
      </c>
      <c r="F168" s="206" t="s">
        <v>1803</v>
      </c>
      <c r="G168" s="203"/>
      <c r="H168" s="207">
        <v>97.51</v>
      </c>
      <c r="I168" s="208"/>
      <c r="J168" s="203"/>
      <c r="K168" s="203"/>
      <c r="L168" s="209"/>
      <c r="M168" s="210"/>
      <c r="N168" s="211"/>
      <c r="O168" s="211"/>
      <c r="P168" s="211"/>
      <c r="Q168" s="211"/>
      <c r="R168" s="211"/>
      <c r="S168" s="211"/>
      <c r="T168" s="212"/>
      <c r="AT168" s="213" t="s">
        <v>181</v>
      </c>
      <c r="AU168" s="213" t="s">
        <v>87</v>
      </c>
      <c r="AV168" s="13" t="s">
        <v>87</v>
      </c>
      <c r="AW168" s="13" t="s">
        <v>32</v>
      </c>
      <c r="AX168" s="13" t="s">
        <v>77</v>
      </c>
      <c r="AY168" s="213" t="s">
        <v>160</v>
      </c>
    </row>
    <row r="169" spans="2:51" s="14" customFormat="1" ht="11.25">
      <c r="B169" s="223"/>
      <c r="C169" s="224"/>
      <c r="D169" s="204" t="s">
        <v>181</v>
      </c>
      <c r="E169" s="225" t="s">
        <v>1</v>
      </c>
      <c r="F169" s="226" t="s">
        <v>281</v>
      </c>
      <c r="G169" s="224"/>
      <c r="H169" s="227">
        <v>654.58</v>
      </c>
      <c r="I169" s="228"/>
      <c r="J169" s="224"/>
      <c r="K169" s="224"/>
      <c r="L169" s="229"/>
      <c r="M169" s="230"/>
      <c r="N169" s="231"/>
      <c r="O169" s="231"/>
      <c r="P169" s="231"/>
      <c r="Q169" s="231"/>
      <c r="R169" s="231"/>
      <c r="S169" s="231"/>
      <c r="T169" s="232"/>
      <c r="AT169" s="233" t="s">
        <v>181</v>
      </c>
      <c r="AU169" s="233" t="s">
        <v>87</v>
      </c>
      <c r="AV169" s="14" t="s">
        <v>165</v>
      </c>
      <c r="AW169" s="14" t="s">
        <v>32</v>
      </c>
      <c r="AX169" s="14" t="s">
        <v>85</v>
      </c>
      <c r="AY169" s="233" t="s">
        <v>160</v>
      </c>
    </row>
    <row r="170" spans="1:65" s="2" customFormat="1" ht="33" customHeight="1">
      <c r="A170" s="35"/>
      <c r="B170" s="36"/>
      <c r="C170" s="186" t="s">
        <v>379</v>
      </c>
      <c r="D170" s="186" t="s">
        <v>161</v>
      </c>
      <c r="E170" s="187" t="s">
        <v>295</v>
      </c>
      <c r="F170" s="188" t="s">
        <v>296</v>
      </c>
      <c r="G170" s="189" t="s">
        <v>274</v>
      </c>
      <c r="H170" s="190">
        <v>27.6</v>
      </c>
      <c r="I170" s="191"/>
      <c r="J170" s="192">
        <f>ROUND(I170*H170,2)</f>
        <v>0</v>
      </c>
      <c r="K170" s="193"/>
      <c r="L170" s="40"/>
      <c r="M170" s="194" t="s">
        <v>1</v>
      </c>
      <c r="N170" s="195" t="s">
        <v>42</v>
      </c>
      <c r="O170" s="72"/>
      <c r="P170" s="196">
        <f>O170*H170</f>
        <v>0</v>
      </c>
      <c r="Q170" s="196">
        <v>0</v>
      </c>
      <c r="R170" s="196">
        <f>Q170*H170</f>
        <v>0</v>
      </c>
      <c r="S170" s="196">
        <v>0</v>
      </c>
      <c r="T170" s="197">
        <f>S170*H170</f>
        <v>0</v>
      </c>
      <c r="U170" s="35"/>
      <c r="V170" s="35"/>
      <c r="W170" s="35"/>
      <c r="X170" s="35"/>
      <c r="Y170" s="35"/>
      <c r="Z170" s="35"/>
      <c r="AA170" s="35"/>
      <c r="AB170" s="35"/>
      <c r="AC170" s="35"/>
      <c r="AD170" s="35"/>
      <c r="AE170" s="35"/>
      <c r="AR170" s="198" t="s">
        <v>165</v>
      </c>
      <c r="AT170" s="198" t="s">
        <v>161</v>
      </c>
      <c r="AU170" s="198" t="s">
        <v>87</v>
      </c>
      <c r="AY170" s="18" t="s">
        <v>160</v>
      </c>
      <c r="BE170" s="199">
        <f>IF(N170="základní",J170,0)</f>
        <v>0</v>
      </c>
      <c r="BF170" s="199">
        <f>IF(N170="snížená",J170,0)</f>
        <v>0</v>
      </c>
      <c r="BG170" s="199">
        <f>IF(N170="zákl. přenesená",J170,0)</f>
        <v>0</v>
      </c>
      <c r="BH170" s="199">
        <f>IF(N170="sníž. přenesená",J170,0)</f>
        <v>0</v>
      </c>
      <c r="BI170" s="199">
        <f>IF(N170="nulová",J170,0)</f>
        <v>0</v>
      </c>
      <c r="BJ170" s="18" t="s">
        <v>85</v>
      </c>
      <c r="BK170" s="199">
        <f>ROUND(I170*H170,2)</f>
        <v>0</v>
      </c>
      <c r="BL170" s="18" t="s">
        <v>165</v>
      </c>
      <c r="BM170" s="198" t="s">
        <v>1804</v>
      </c>
    </row>
    <row r="171" spans="1:47" s="2" customFormat="1" ht="19.5">
      <c r="A171" s="35"/>
      <c r="B171" s="36"/>
      <c r="C171" s="37"/>
      <c r="D171" s="204" t="s">
        <v>187</v>
      </c>
      <c r="E171" s="37"/>
      <c r="F171" s="214" t="s">
        <v>298</v>
      </c>
      <c r="G171" s="37"/>
      <c r="H171" s="37"/>
      <c r="I171" s="215"/>
      <c r="J171" s="37"/>
      <c r="K171" s="37"/>
      <c r="L171" s="40"/>
      <c r="M171" s="216"/>
      <c r="N171" s="217"/>
      <c r="O171" s="72"/>
      <c r="P171" s="72"/>
      <c r="Q171" s="72"/>
      <c r="R171" s="72"/>
      <c r="S171" s="72"/>
      <c r="T171" s="73"/>
      <c r="U171" s="35"/>
      <c r="V171" s="35"/>
      <c r="W171" s="35"/>
      <c r="X171" s="35"/>
      <c r="Y171" s="35"/>
      <c r="Z171" s="35"/>
      <c r="AA171" s="35"/>
      <c r="AB171" s="35"/>
      <c r="AC171" s="35"/>
      <c r="AD171" s="35"/>
      <c r="AE171" s="35"/>
      <c r="AT171" s="18" t="s">
        <v>187</v>
      </c>
      <c r="AU171" s="18" t="s">
        <v>87</v>
      </c>
    </row>
    <row r="172" spans="2:51" s="13" customFormat="1" ht="11.25">
      <c r="B172" s="202"/>
      <c r="C172" s="203"/>
      <c r="D172" s="204" t="s">
        <v>181</v>
      </c>
      <c r="E172" s="205" t="s">
        <v>1</v>
      </c>
      <c r="F172" s="206" t="s">
        <v>1805</v>
      </c>
      <c r="G172" s="203"/>
      <c r="H172" s="207">
        <v>26</v>
      </c>
      <c r="I172" s="208"/>
      <c r="J172" s="203"/>
      <c r="K172" s="203"/>
      <c r="L172" s="209"/>
      <c r="M172" s="210"/>
      <c r="N172" s="211"/>
      <c r="O172" s="211"/>
      <c r="P172" s="211"/>
      <c r="Q172" s="211"/>
      <c r="R172" s="211"/>
      <c r="S172" s="211"/>
      <c r="T172" s="212"/>
      <c r="AT172" s="213" t="s">
        <v>181</v>
      </c>
      <c r="AU172" s="213" t="s">
        <v>87</v>
      </c>
      <c r="AV172" s="13" t="s">
        <v>87</v>
      </c>
      <c r="AW172" s="13" t="s">
        <v>32</v>
      </c>
      <c r="AX172" s="13" t="s">
        <v>77</v>
      </c>
      <c r="AY172" s="213" t="s">
        <v>160</v>
      </c>
    </row>
    <row r="173" spans="2:51" s="13" customFormat="1" ht="11.25">
      <c r="B173" s="202"/>
      <c r="C173" s="203"/>
      <c r="D173" s="204" t="s">
        <v>181</v>
      </c>
      <c r="E173" s="205" t="s">
        <v>1</v>
      </c>
      <c r="F173" s="206" t="s">
        <v>1806</v>
      </c>
      <c r="G173" s="203"/>
      <c r="H173" s="207">
        <v>1.6</v>
      </c>
      <c r="I173" s="208"/>
      <c r="J173" s="203"/>
      <c r="K173" s="203"/>
      <c r="L173" s="209"/>
      <c r="M173" s="210"/>
      <c r="N173" s="211"/>
      <c r="O173" s="211"/>
      <c r="P173" s="211"/>
      <c r="Q173" s="211"/>
      <c r="R173" s="211"/>
      <c r="S173" s="211"/>
      <c r="T173" s="212"/>
      <c r="AT173" s="213" t="s">
        <v>181</v>
      </c>
      <c r="AU173" s="213" t="s">
        <v>87</v>
      </c>
      <c r="AV173" s="13" t="s">
        <v>87</v>
      </c>
      <c r="AW173" s="13" t="s">
        <v>32</v>
      </c>
      <c r="AX173" s="13" t="s">
        <v>77</v>
      </c>
      <c r="AY173" s="213" t="s">
        <v>160</v>
      </c>
    </row>
    <row r="174" spans="2:51" s="14" customFormat="1" ht="11.25">
      <c r="B174" s="223"/>
      <c r="C174" s="224"/>
      <c r="D174" s="204" t="s">
        <v>181</v>
      </c>
      <c r="E174" s="225" t="s">
        <v>1</v>
      </c>
      <c r="F174" s="226" t="s">
        <v>281</v>
      </c>
      <c r="G174" s="224"/>
      <c r="H174" s="227">
        <v>27.6</v>
      </c>
      <c r="I174" s="228"/>
      <c r="J174" s="224"/>
      <c r="K174" s="224"/>
      <c r="L174" s="229"/>
      <c r="M174" s="230"/>
      <c r="N174" s="231"/>
      <c r="O174" s="231"/>
      <c r="P174" s="231"/>
      <c r="Q174" s="231"/>
      <c r="R174" s="231"/>
      <c r="S174" s="231"/>
      <c r="T174" s="232"/>
      <c r="AT174" s="233" t="s">
        <v>181</v>
      </c>
      <c r="AU174" s="233" t="s">
        <v>87</v>
      </c>
      <c r="AV174" s="14" t="s">
        <v>165</v>
      </c>
      <c r="AW174" s="14" t="s">
        <v>32</v>
      </c>
      <c r="AX174" s="14" t="s">
        <v>85</v>
      </c>
      <c r="AY174" s="233" t="s">
        <v>160</v>
      </c>
    </row>
    <row r="175" spans="1:65" s="2" customFormat="1" ht="33" customHeight="1">
      <c r="A175" s="35"/>
      <c r="B175" s="36"/>
      <c r="C175" s="186" t="s">
        <v>333</v>
      </c>
      <c r="D175" s="186" t="s">
        <v>161</v>
      </c>
      <c r="E175" s="187" t="s">
        <v>300</v>
      </c>
      <c r="F175" s="188" t="s">
        <v>301</v>
      </c>
      <c r="G175" s="189" t="s">
        <v>274</v>
      </c>
      <c r="H175" s="190">
        <v>110.4</v>
      </c>
      <c r="I175" s="191"/>
      <c r="J175" s="192">
        <f>ROUND(I175*H175,2)</f>
        <v>0</v>
      </c>
      <c r="K175" s="193"/>
      <c r="L175" s="40"/>
      <c r="M175" s="194" t="s">
        <v>1</v>
      </c>
      <c r="N175" s="195" t="s">
        <v>42</v>
      </c>
      <c r="O175" s="72"/>
      <c r="P175" s="196">
        <f>O175*H175</f>
        <v>0</v>
      </c>
      <c r="Q175" s="196">
        <v>0</v>
      </c>
      <c r="R175" s="196">
        <f>Q175*H175</f>
        <v>0</v>
      </c>
      <c r="S175" s="196">
        <v>0</v>
      </c>
      <c r="T175" s="197">
        <f>S175*H175</f>
        <v>0</v>
      </c>
      <c r="U175" s="35"/>
      <c r="V175" s="35"/>
      <c r="W175" s="35"/>
      <c r="X175" s="35"/>
      <c r="Y175" s="35"/>
      <c r="Z175" s="35"/>
      <c r="AA175" s="35"/>
      <c r="AB175" s="35"/>
      <c r="AC175" s="35"/>
      <c r="AD175" s="35"/>
      <c r="AE175" s="35"/>
      <c r="AR175" s="198" t="s">
        <v>165</v>
      </c>
      <c r="AT175" s="198" t="s">
        <v>161</v>
      </c>
      <c r="AU175" s="198" t="s">
        <v>87</v>
      </c>
      <c r="AY175" s="18" t="s">
        <v>160</v>
      </c>
      <c r="BE175" s="199">
        <f>IF(N175="základní",J175,0)</f>
        <v>0</v>
      </c>
      <c r="BF175" s="199">
        <f>IF(N175="snížená",J175,0)</f>
        <v>0</v>
      </c>
      <c r="BG175" s="199">
        <f>IF(N175="zákl. přenesená",J175,0)</f>
        <v>0</v>
      </c>
      <c r="BH175" s="199">
        <f>IF(N175="sníž. přenesená",J175,0)</f>
        <v>0</v>
      </c>
      <c r="BI175" s="199">
        <f>IF(N175="nulová",J175,0)</f>
        <v>0</v>
      </c>
      <c r="BJ175" s="18" t="s">
        <v>85</v>
      </c>
      <c r="BK175" s="199">
        <f>ROUND(I175*H175,2)</f>
        <v>0</v>
      </c>
      <c r="BL175" s="18" t="s">
        <v>165</v>
      </c>
      <c r="BM175" s="198" t="s">
        <v>1807</v>
      </c>
    </row>
    <row r="176" spans="2:51" s="13" customFormat="1" ht="11.25">
      <c r="B176" s="202"/>
      <c r="C176" s="203"/>
      <c r="D176" s="204" t="s">
        <v>181</v>
      </c>
      <c r="E176" s="203"/>
      <c r="F176" s="206" t="s">
        <v>1808</v>
      </c>
      <c r="G176" s="203"/>
      <c r="H176" s="207">
        <v>110.4</v>
      </c>
      <c r="I176" s="208"/>
      <c r="J176" s="203"/>
      <c r="K176" s="203"/>
      <c r="L176" s="209"/>
      <c r="M176" s="210"/>
      <c r="N176" s="211"/>
      <c r="O176" s="211"/>
      <c r="P176" s="211"/>
      <c r="Q176" s="211"/>
      <c r="R176" s="211"/>
      <c r="S176" s="211"/>
      <c r="T176" s="212"/>
      <c r="AT176" s="213" t="s">
        <v>181</v>
      </c>
      <c r="AU176" s="213" t="s">
        <v>87</v>
      </c>
      <c r="AV176" s="13" t="s">
        <v>87</v>
      </c>
      <c r="AW176" s="13" t="s">
        <v>4</v>
      </c>
      <c r="AX176" s="13" t="s">
        <v>85</v>
      </c>
      <c r="AY176" s="213" t="s">
        <v>160</v>
      </c>
    </row>
    <row r="177" spans="1:65" s="2" customFormat="1" ht="21.75" customHeight="1">
      <c r="A177" s="35"/>
      <c r="B177" s="36"/>
      <c r="C177" s="186" t="s">
        <v>387</v>
      </c>
      <c r="D177" s="186" t="s">
        <v>161</v>
      </c>
      <c r="E177" s="187" t="s">
        <v>659</v>
      </c>
      <c r="F177" s="188" t="s">
        <v>660</v>
      </c>
      <c r="G177" s="189" t="s">
        <v>274</v>
      </c>
      <c r="H177" s="190">
        <v>654.58</v>
      </c>
      <c r="I177" s="191"/>
      <c r="J177" s="192">
        <f>ROUND(I177*H177,2)</f>
        <v>0</v>
      </c>
      <c r="K177" s="193"/>
      <c r="L177" s="40"/>
      <c r="M177" s="194" t="s">
        <v>1</v>
      </c>
      <c r="N177" s="195" t="s">
        <v>42</v>
      </c>
      <c r="O177" s="72"/>
      <c r="P177" s="196">
        <f>O177*H177</f>
        <v>0</v>
      </c>
      <c r="Q177" s="196">
        <v>0</v>
      </c>
      <c r="R177" s="196">
        <f>Q177*H177</f>
        <v>0</v>
      </c>
      <c r="S177" s="196">
        <v>0</v>
      </c>
      <c r="T177" s="197">
        <f>S177*H177</f>
        <v>0</v>
      </c>
      <c r="U177" s="35"/>
      <c r="V177" s="35"/>
      <c r="W177" s="35"/>
      <c r="X177" s="35"/>
      <c r="Y177" s="35"/>
      <c r="Z177" s="35"/>
      <c r="AA177" s="35"/>
      <c r="AB177" s="35"/>
      <c r="AC177" s="35"/>
      <c r="AD177" s="35"/>
      <c r="AE177" s="35"/>
      <c r="AR177" s="198" t="s">
        <v>165</v>
      </c>
      <c r="AT177" s="198" t="s">
        <v>161</v>
      </c>
      <c r="AU177" s="198" t="s">
        <v>87</v>
      </c>
      <c r="AY177" s="18" t="s">
        <v>160</v>
      </c>
      <c r="BE177" s="199">
        <f>IF(N177="základní",J177,0)</f>
        <v>0</v>
      </c>
      <c r="BF177" s="199">
        <f>IF(N177="snížená",J177,0)</f>
        <v>0</v>
      </c>
      <c r="BG177" s="199">
        <f>IF(N177="zákl. přenesená",J177,0)</f>
        <v>0</v>
      </c>
      <c r="BH177" s="199">
        <f>IF(N177="sníž. přenesená",J177,0)</f>
        <v>0</v>
      </c>
      <c r="BI177" s="199">
        <f>IF(N177="nulová",J177,0)</f>
        <v>0</v>
      </c>
      <c r="BJ177" s="18" t="s">
        <v>85</v>
      </c>
      <c r="BK177" s="199">
        <f>ROUND(I177*H177,2)</f>
        <v>0</v>
      </c>
      <c r="BL177" s="18" t="s">
        <v>165</v>
      </c>
      <c r="BM177" s="198" t="s">
        <v>1809</v>
      </c>
    </row>
    <row r="178" spans="1:65" s="2" customFormat="1" ht="21.75" customHeight="1">
      <c r="A178" s="35"/>
      <c r="B178" s="36"/>
      <c r="C178" s="186" t="s">
        <v>393</v>
      </c>
      <c r="D178" s="186" t="s">
        <v>161</v>
      </c>
      <c r="E178" s="187" t="s">
        <v>757</v>
      </c>
      <c r="F178" s="188" t="s">
        <v>758</v>
      </c>
      <c r="G178" s="189" t="s">
        <v>274</v>
      </c>
      <c r="H178" s="190">
        <v>106.26</v>
      </c>
      <c r="I178" s="191"/>
      <c r="J178" s="192">
        <f>ROUND(I178*H178,2)</f>
        <v>0</v>
      </c>
      <c r="K178" s="193"/>
      <c r="L178" s="40"/>
      <c r="M178" s="194" t="s">
        <v>1</v>
      </c>
      <c r="N178" s="195" t="s">
        <v>42</v>
      </c>
      <c r="O178" s="72"/>
      <c r="P178" s="196">
        <f>O178*H178</f>
        <v>0</v>
      </c>
      <c r="Q178" s="196">
        <v>0</v>
      </c>
      <c r="R178" s="196">
        <f>Q178*H178</f>
        <v>0</v>
      </c>
      <c r="S178" s="196">
        <v>0</v>
      </c>
      <c r="T178" s="197">
        <f>S178*H178</f>
        <v>0</v>
      </c>
      <c r="U178" s="35"/>
      <c r="V178" s="35"/>
      <c r="W178" s="35"/>
      <c r="X178" s="35"/>
      <c r="Y178" s="35"/>
      <c r="Z178" s="35"/>
      <c r="AA178" s="35"/>
      <c r="AB178" s="35"/>
      <c r="AC178" s="35"/>
      <c r="AD178" s="35"/>
      <c r="AE178" s="35"/>
      <c r="AR178" s="198" t="s">
        <v>165</v>
      </c>
      <c r="AT178" s="198" t="s">
        <v>161</v>
      </c>
      <c r="AU178" s="198" t="s">
        <v>87</v>
      </c>
      <c r="AY178" s="18" t="s">
        <v>160</v>
      </c>
      <c r="BE178" s="199">
        <f>IF(N178="základní",J178,0)</f>
        <v>0</v>
      </c>
      <c r="BF178" s="199">
        <f>IF(N178="snížená",J178,0)</f>
        <v>0</v>
      </c>
      <c r="BG178" s="199">
        <f>IF(N178="zákl. přenesená",J178,0)</f>
        <v>0</v>
      </c>
      <c r="BH178" s="199">
        <f>IF(N178="sníž. přenesená",J178,0)</f>
        <v>0</v>
      </c>
      <c r="BI178" s="199">
        <f>IF(N178="nulová",J178,0)</f>
        <v>0</v>
      </c>
      <c r="BJ178" s="18" t="s">
        <v>85</v>
      </c>
      <c r="BK178" s="199">
        <f>ROUND(I178*H178,2)</f>
        <v>0</v>
      </c>
      <c r="BL178" s="18" t="s">
        <v>165</v>
      </c>
      <c r="BM178" s="198" t="s">
        <v>1810</v>
      </c>
    </row>
    <row r="179" spans="2:51" s="13" customFormat="1" ht="11.25">
      <c r="B179" s="202"/>
      <c r="C179" s="203"/>
      <c r="D179" s="204" t="s">
        <v>181</v>
      </c>
      <c r="E179" s="205" t="s">
        <v>1</v>
      </c>
      <c r="F179" s="206" t="s">
        <v>1811</v>
      </c>
      <c r="G179" s="203"/>
      <c r="H179" s="207">
        <v>106.26</v>
      </c>
      <c r="I179" s="208"/>
      <c r="J179" s="203"/>
      <c r="K179" s="203"/>
      <c r="L179" s="209"/>
      <c r="M179" s="210"/>
      <c r="N179" s="211"/>
      <c r="O179" s="211"/>
      <c r="P179" s="211"/>
      <c r="Q179" s="211"/>
      <c r="R179" s="211"/>
      <c r="S179" s="211"/>
      <c r="T179" s="212"/>
      <c r="AT179" s="213" t="s">
        <v>181</v>
      </c>
      <c r="AU179" s="213" t="s">
        <v>87</v>
      </c>
      <c r="AV179" s="13" t="s">
        <v>87</v>
      </c>
      <c r="AW179" s="13" t="s">
        <v>32</v>
      </c>
      <c r="AX179" s="13" t="s">
        <v>85</v>
      </c>
      <c r="AY179" s="213" t="s">
        <v>160</v>
      </c>
    </row>
    <row r="180" spans="1:65" s="2" customFormat="1" ht="16.5" customHeight="1">
      <c r="A180" s="35"/>
      <c r="B180" s="36"/>
      <c r="C180" s="186" t="s">
        <v>397</v>
      </c>
      <c r="D180" s="186" t="s">
        <v>161</v>
      </c>
      <c r="E180" s="187" t="s">
        <v>313</v>
      </c>
      <c r="F180" s="188" t="s">
        <v>314</v>
      </c>
      <c r="G180" s="189" t="s">
        <v>274</v>
      </c>
      <c r="H180" s="190">
        <v>27.6</v>
      </c>
      <c r="I180" s="191"/>
      <c r="J180" s="192">
        <f>ROUND(I180*H180,2)</f>
        <v>0</v>
      </c>
      <c r="K180" s="193"/>
      <c r="L180" s="40"/>
      <c r="M180" s="194" t="s">
        <v>1</v>
      </c>
      <c r="N180" s="195" t="s">
        <v>42</v>
      </c>
      <c r="O180" s="72"/>
      <c r="P180" s="196">
        <f>O180*H180</f>
        <v>0</v>
      </c>
      <c r="Q180" s="196">
        <v>0</v>
      </c>
      <c r="R180" s="196">
        <f>Q180*H180</f>
        <v>0</v>
      </c>
      <c r="S180" s="196">
        <v>0</v>
      </c>
      <c r="T180" s="197">
        <f>S180*H180</f>
        <v>0</v>
      </c>
      <c r="U180" s="35"/>
      <c r="V180" s="35"/>
      <c r="W180" s="35"/>
      <c r="X180" s="35"/>
      <c r="Y180" s="35"/>
      <c r="Z180" s="35"/>
      <c r="AA180" s="35"/>
      <c r="AB180" s="35"/>
      <c r="AC180" s="35"/>
      <c r="AD180" s="35"/>
      <c r="AE180" s="35"/>
      <c r="AR180" s="198" t="s">
        <v>165</v>
      </c>
      <c r="AT180" s="198" t="s">
        <v>161</v>
      </c>
      <c r="AU180" s="198" t="s">
        <v>87</v>
      </c>
      <c r="AY180" s="18" t="s">
        <v>160</v>
      </c>
      <c r="BE180" s="199">
        <f>IF(N180="základní",J180,0)</f>
        <v>0</v>
      </c>
      <c r="BF180" s="199">
        <f>IF(N180="snížená",J180,0)</f>
        <v>0</v>
      </c>
      <c r="BG180" s="199">
        <f>IF(N180="zákl. přenesená",J180,0)</f>
        <v>0</v>
      </c>
      <c r="BH180" s="199">
        <f>IF(N180="sníž. přenesená",J180,0)</f>
        <v>0</v>
      </c>
      <c r="BI180" s="199">
        <f>IF(N180="nulová",J180,0)</f>
        <v>0</v>
      </c>
      <c r="BJ180" s="18" t="s">
        <v>85</v>
      </c>
      <c r="BK180" s="199">
        <f>ROUND(I180*H180,2)</f>
        <v>0</v>
      </c>
      <c r="BL180" s="18" t="s">
        <v>165</v>
      </c>
      <c r="BM180" s="198" t="s">
        <v>1812</v>
      </c>
    </row>
    <row r="181" spans="1:65" s="2" customFormat="1" ht="21.75" customHeight="1">
      <c r="A181" s="35"/>
      <c r="B181" s="36"/>
      <c r="C181" s="186" t="s">
        <v>401</v>
      </c>
      <c r="D181" s="186" t="s">
        <v>161</v>
      </c>
      <c r="E181" s="187" t="s">
        <v>317</v>
      </c>
      <c r="F181" s="188" t="s">
        <v>261</v>
      </c>
      <c r="G181" s="189" t="s">
        <v>217</v>
      </c>
      <c r="H181" s="190">
        <v>47.25</v>
      </c>
      <c r="I181" s="191"/>
      <c r="J181" s="192">
        <f>ROUND(I181*H181,2)</f>
        <v>0</v>
      </c>
      <c r="K181" s="193"/>
      <c r="L181" s="40"/>
      <c r="M181" s="194" t="s">
        <v>1</v>
      </c>
      <c r="N181" s="195" t="s">
        <v>42</v>
      </c>
      <c r="O181" s="72"/>
      <c r="P181" s="196">
        <f>O181*H181</f>
        <v>0</v>
      </c>
      <c r="Q181" s="196">
        <v>0</v>
      </c>
      <c r="R181" s="196">
        <f>Q181*H181</f>
        <v>0</v>
      </c>
      <c r="S181" s="196">
        <v>0</v>
      </c>
      <c r="T181" s="197">
        <f>S181*H181</f>
        <v>0</v>
      </c>
      <c r="U181" s="35"/>
      <c r="V181" s="35"/>
      <c r="W181" s="35"/>
      <c r="X181" s="35"/>
      <c r="Y181" s="35"/>
      <c r="Z181" s="35"/>
      <c r="AA181" s="35"/>
      <c r="AB181" s="35"/>
      <c r="AC181" s="35"/>
      <c r="AD181" s="35"/>
      <c r="AE181" s="35"/>
      <c r="AR181" s="198" t="s">
        <v>165</v>
      </c>
      <c r="AT181" s="198" t="s">
        <v>161</v>
      </c>
      <c r="AU181" s="198" t="s">
        <v>87</v>
      </c>
      <c r="AY181" s="18" t="s">
        <v>160</v>
      </c>
      <c r="BE181" s="199">
        <f>IF(N181="základní",J181,0)</f>
        <v>0</v>
      </c>
      <c r="BF181" s="199">
        <f>IF(N181="snížená",J181,0)</f>
        <v>0</v>
      </c>
      <c r="BG181" s="199">
        <f>IF(N181="zákl. přenesená",J181,0)</f>
        <v>0</v>
      </c>
      <c r="BH181" s="199">
        <f>IF(N181="sníž. přenesená",J181,0)</f>
        <v>0</v>
      </c>
      <c r="BI181" s="199">
        <f>IF(N181="nulová",J181,0)</f>
        <v>0</v>
      </c>
      <c r="BJ181" s="18" t="s">
        <v>85</v>
      </c>
      <c r="BK181" s="199">
        <f>ROUND(I181*H181,2)</f>
        <v>0</v>
      </c>
      <c r="BL181" s="18" t="s">
        <v>165</v>
      </c>
      <c r="BM181" s="198" t="s">
        <v>1813</v>
      </c>
    </row>
    <row r="182" spans="2:51" s="13" customFormat="1" ht="11.25">
      <c r="B182" s="202"/>
      <c r="C182" s="203"/>
      <c r="D182" s="204" t="s">
        <v>181</v>
      </c>
      <c r="E182" s="203"/>
      <c r="F182" s="206" t="s">
        <v>1814</v>
      </c>
      <c r="G182" s="203"/>
      <c r="H182" s="207">
        <v>47.25</v>
      </c>
      <c r="I182" s="208"/>
      <c r="J182" s="203"/>
      <c r="K182" s="203"/>
      <c r="L182" s="209"/>
      <c r="M182" s="210"/>
      <c r="N182" s="211"/>
      <c r="O182" s="211"/>
      <c r="P182" s="211"/>
      <c r="Q182" s="211"/>
      <c r="R182" s="211"/>
      <c r="S182" s="211"/>
      <c r="T182" s="212"/>
      <c r="AT182" s="213" t="s">
        <v>181</v>
      </c>
      <c r="AU182" s="213" t="s">
        <v>87</v>
      </c>
      <c r="AV182" s="13" t="s">
        <v>87</v>
      </c>
      <c r="AW182" s="13" t="s">
        <v>4</v>
      </c>
      <c r="AX182" s="13" t="s">
        <v>85</v>
      </c>
      <c r="AY182" s="213" t="s">
        <v>160</v>
      </c>
    </row>
    <row r="183" spans="1:65" s="2" customFormat="1" ht="21.75" customHeight="1">
      <c r="A183" s="35"/>
      <c r="B183" s="36"/>
      <c r="C183" s="186" t="s">
        <v>405</v>
      </c>
      <c r="D183" s="186" t="s">
        <v>161</v>
      </c>
      <c r="E183" s="187" t="s">
        <v>1815</v>
      </c>
      <c r="F183" s="188" t="s">
        <v>1816</v>
      </c>
      <c r="G183" s="189" t="s">
        <v>274</v>
      </c>
      <c r="H183" s="190">
        <v>8</v>
      </c>
      <c r="I183" s="191"/>
      <c r="J183" s="192">
        <f>ROUND(I183*H183,2)</f>
        <v>0</v>
      </c>
      <c r="K183" s="193"/>
      <c r="L183" s="40"/>
      <c r="M183" s="194" t="s">
        <v>1</v>
      </c>
      <c r="N183" s="195" t="s">
        <v>42</v>
      </c>
      <c r="O183" s="72"/>
      <c r="P183" s="196">
        <f>O183*H183</f>
        <v>0</v>
      </c>
      <c r="Q183" s="196">
        <v>0</v>
      </c>
      <c r="R183" s="196">
        <f>Q183*H183</f>
        <v>0</v>
      </c>
      <c r="S183" s="196">
        <v>0</v>
      </c>
      <c r="T183" s="197">
        <f>S183*H183</f>
        <v>0</v>
      </c>
      <c r="U183" s="35"/>
      <c r="V183" s="35"/>
      <c r="W183" s="35"/>
      <c r="X183" s="35"/>
      <c r="Y183" s="35"/>
      <c r="Z183" s="35"/>
      <c r="AA183" s="35"/>
      <c r="AB183" s="35"/>
      <c r="AC183" s="35"/>
      <c r="AD183" s="35"/>
      <c r="AE183" s="35"/>
      <c r="AR183" s="198" t="s">
        <v>165</v>
      </c>
      <c r="AT183" s="198" t="s">
        <v>161</v>
      </c>
      <c r="AU183" s="198" t="s">
        <v>87</v>
      </c>
      <c r="AY183" s="18" t="s">
        <v>160</v>
      </c>
      <c r="BE183" s="199">
        <f>IF(N183="základní",J183,0)</f>
        <v>0</v>
      </c>
      <c r="BF183" s="199">
        <f>IF(N183="snížená",J183,0)</f>
        <v>0</v>
      </c>
      <c r="BG183" s="199">
        <f>IF(N183="zákl. přenesená",J183,0)</f>
        <v>0</v>
      </c>
      <c r="BH183" s="199">
        <f>IF(N183="sníž. přenesená",J183,0)</f>
        <v>0</v>
      </c>
      <c r="BI183" s="199">
        <f>IF(N183="nulová",J183,0)</f>
        <v>0</v>
      </c>
      <c r="BJ183" s="18" t="s">
        <v>85</v>
      </c>
      <c r="BK183" s="199">
        <f>ROUND(I183*H183,2)</f>
        <v>0</v>
      </c>
      <c r="BL183" s="18" t="s">
        <v>165</v>
      </c>
      <c r="BM183" s="198" t="s">
        <v>1817</v>
      </c>
    </row>
    <row r="184" spans="2:51" s="13" customFormat="1" ht="11.25">
      <c r="B184" s="202"/>
      <c r="C184" s="203"/>
      <c r="D184" s="204" t="s">
        <v>181</v>
      </c>
      <c r="E184" s="205" t="s">
        <v>1</v>
      </c>
      <c r="F184" s="206" t="s">
        <v>1818</v>
      </c>
      <c r="G184" s="203"/>
      <c r="H184" s="207">
        <v>8</v>
      </c>
      <c r="I184" s="208"/>
      <c r="J184" s="203"/>
      <c r="K184" s="203"/>
      <c r="L184" s="209"/>
      <c r="M184" s="210"/>
      <c r="N184" s="211"/>
      <c r="O184" s="211"/>
      <c r="P184" s="211"/>
      <c r="Q184" s="211"/>
      <c r="R184" s="211"/>
      <c r="S184" s="211"/>
      <c r="T184" s="212"/>
      <c r="AT184" s="213" t="s">
        <v>181</v>
      </c>
      <c r="AU184" s="213" t="s">
        <v>87</v>
      </c>
      <c r="AV184" s="13" t="s">
        <v>87</v>
      </c>
      <c r="AW184" s="13" t="s">
        <v>32</v>
      </c>
      <c r="AX184" s="13" t="s">
        <v>85</v>
      </c>
      <c r="AY184" s="213" t="s">
        <v>160</v>
      </c>
    </row>
    <row r="185" spans="1:65" s="2" customFormat="1" ht="33" customHeight="1">
      <c r="A185" s="35"/>
      <c r="B185" s="36"/>
      <c r="C185" s="186" t="s">
        <v>350</v>
      </c>
      <c r="D185" s="186" t="s">
        <v>161</v>
      </c>
      <c r="E185" s="187" t="s">
        <v>1819</v>
      </c>
      <c r="F185" s="188" t="s">
        <v>1820</v>
      </c>
      <c r="G185" s="189" t="s">
        <v>179</v>
      </c>
      <c r="H185" s="190">
        <v>3597.11</v>
      </c>
      <c r="I185" s="191"/>
      <c r="J185" s="192">
        <f>ROUND(I185*H185,2)</f>
        <v>0</v>
      </c>
      <c r="K185" s="193"/>
      <c r="L185" s="40"/>
      <c r="M185" s="194" t="s">
        <v>1</v>
      </c>
      <c r="N185" s="195" t="s">
        <v>42</v>
      </c>
      <c r="O185" s="72"/>
      <c r="P185" s="196">
        <f>O185*H185</f>
        <v>0</v>
      </c>
      <c r="Q185" s="196">
        <v>0</v>
      </c>
      <c r="R185" s="196">
        <f>Q185*H185</f>
        <v>0</v>
      </c>
      <c r="S185" s="196">
        <v>0</v>
      </c>
      <c r="T185" s="197">
        <f>S185*H185</f>
        <v>0</v>
      </c>
      <c r="U185" s="35"/>
      <c r="V185" s="35"/>
      <c r="W185" s="35"/>
      <c r="X185" s="35"/>
      <c r="Y185" s="35"/>
      <c r="Z185" s="35"/>
      <c r="AA185" s="35"/>
      <c r="AB185" s="35"/>
      <c r="AC185" s="35"/>
      <c r="AD185" s="35"/>
      <c r="AE185" s="35"/>
      <c r="AR185" s="198" t="s">
        <v>165</v>
      </c>
      <c r="AT185" s="198" t="s">
        <v>161</v>
      </c>
      <c r="AU185" s="198" t="s">
        <v>87</v>
      </c>
      <c r="AY185" s="18" t="s">
        <v>160</v>
      </c>
      <c r="BE185" s="199">
        <f>IF(N185="základní",J185,0)</f>
        <v>0</v>
      </c>
      <c r="BF185" s="199">
        <f>IF(N185="snížená",J185,0)</f>
        <v>0</v>
      </c>
      <c r="BG185" s="199">
        <f>IF(N185="zákl. přenesená",J185,0)</f>
        <v>0</v>
      </c>
      <c r="BH185" s="199">
        <f>IF(N185="sníž. přenesená",J185,0)</f>
        <v>0</v>
      </c>
      <c r="BI185" s="199">
        <f>IF(N185="nulová",J185,0)</f>
        <v>0</v>
      </c>
      <c r="BJ185" s="18" t="s">
        <v>85</v>
      </c>
      <c r="BK185" s="199">
        <f>ROUND(I185*H185,2)</f>
        <v>0</v>
      </c>
      <c r="BL185" s="18" t="s">
        <v>165</v>
      </c>
      <c r="BM185" s="198" t="s">
        <v>337</v>
      </c>
    </row>
    <row r="186" spans="1:65" s="2" customFormat="1" ht="21.75" customHeight="1">
      <c r="A186" s="35"/>
      <c r="B186" s="36"/>
      <c r="C186" s="186" t="s">
        <v>412</v>
      </c>
      <c r="D186" s="186" t="s">
        <v>161</v>
      </c>
      <c r="E186" s="187" t="s">
        <v>1821</v>
      </c>
      <c r="F186" s="188" t="s">
        <v>1822</v>
      </c>
      <c r="G186" s="189" t="s">
        <v>179</v>
      </c>
      <c r="H186" s="190">
        <v>3597.11</v>
      </c>
      <c r="I186" s="191"/>
      <c r="J186" s="192">
        <f>ROUND(I186*H186,2)</f>
        <v>0</v>
      </c>
      <c r="K186" s="193"/>
      <c r="L186" s="40"/>
      <c r="M186" s="194" t="s">
        <v>1</v>
      </c>
      <c r="N186" s="195" t="s">
        <v>42</v>
      </c>
      <c r="O186" s="72"/>
      <c r="P186" s="196">
        <f>O186*H186</f>
        <v>0</v>
      </c>
      <c r="Q186" s="196">
        <v>0</v>
      </c>
      <c r="R186" s="196">
        <f>Q186*H186</f>
        <v>0</v>
      </c>
      <c r="S186" s="196">
        <v>0</v>
      </c>
      <c r="T186" s="197">
        <f>S186*H186</f>
        <v>0</v>
      </c>
      <c r="U186" s="35"/>
      <c r="V186" s="35"/>
      <c r="W186" s="35"/>
      <c r="X186" s="35"/>
      <c r="Y186" s="35"/>
      <c r="Z186" s="35"/>
      <c r="AA186" s="35"/>
      <c r="AB186" s="35"/>
      <c r="AC186" s="35"/>
      <c r="AD186" s="35"/>
      <c r="AE186" s="35"/>
      <c r="AR186" s="198" t="s">
        <v>165</v>
      </c>
      <c r="AT186" s="198" t="s">
        <v>161</v>
      </c>
      <c r="AU186" s="198" t="s">
        <v>87</v>
      </c>
      <c r="AY186" s="18" t="s">
        <v>160</v>
      </c>
      <c r="BE186" s="199">
        <f>IF(N186="základní",J186,0)</f>
        <v>0</v>
      </c>
      <c r="BF186" s="199">
        <f>IF(N186="snížená",J186,0)</f>
        <v>0</v>
      </c>
      <c r="BG186" s="199">
        <f>IF(N186="zákl. přenesená",J186,0)</f>
        <v>0</v>
      </c>
      <c r="BH186" s="199">
        <f>IF(N186="sníž. přenesená",J186,0)</f>
        <v>0</v>
      </c>
      <c r="BI186" s="199">
        <f>IF(N186="nulová",J186,0)</f>
        <v>0</v>
      </c>
      <c r="BJ186" s="18" t="s">
        <v>85</v>
      </c>
      <c r="BK186" s="199">
        <f>ROUND(I186*H186,2)</f>
        <v>0</v>
      </c>
      <c r="BL186" s="18" t="s">
        <v>165</v>
      </c>
      <c r="BM186" s="198" t="s">
        <v>1823</v>
      </c>
    </row>
    <row r="187" spans="1:65" s="2" customFormat="1" ht="21.75" customHeight="1">
      <c r="A187" s="35"/>
      <c r="B187" s="36"/>
      <c r="C187" s="186" t="s">
        <v>416</v>
      </c>
      <c r="D187" s="186" t="s">
        <v>161</v>
      </c>
      <c r="E187" s="187" t="s">
        <v>1824</v>
      </c>
      <c r="F187" s="188" t="s">
        <v>1825</v>
      </c>
      <c r="G187" s="189" t="s">
        <v>179</v>
      </c>
      <c r="H187" s="190">
        <v>3597.11</v>
      </c>
      <c r="I187" s="191"/>
      <c r="J187" s="192">
        <f>ROUND(I187*H187,2)</f>
        <v>0</v>
      </c>
      <c r="K187" s="193"/>
      <c r="L187" s="40"/>
      <c r="M187" s="194" t="s">
        <v>1</v>
      </c>
      <c r="N187" s="195" t="s">
        <v>42</v>
      </c>
      <c r="O187" s="72"/>
      <c r="P187" s="196">
        <f>O187*H187</f>
        <v>0</v>
      </c>
      <c r="Q187" s="196">
        <v>0</v>
      </c>
      <c r="R187" s="196">
        <f>Q187*H187</f>
        <v>0</v>
      </c>
      <c r="S187" s="196">
        <v>0</v>
      </c>
      <c r="T187" s="197">
        <f>S187*H187</f>
        <v>0</v>
      </c>
      <c r="U187" s="35"/>
      <c r="V187" s="35"/>
      <c r="W187" s="35"/>
      <c r="X187" s="35"/>
      <c r="Y187" s="35"/>
      <c r="Z187" s="35"/>
      <c r="AA187" s="35"/>
      <c r="AB187" s="35"/>
      <c r="AC187" s="35"/>
      <c r="AD187" s="35"/>
      <c r="AE187" s="35"/>
      <c r="AR187" s="198" t="s">
        <v>165</v>
      </c>
      <c r="AT187" s="198" t="s">
        <v>161</v>
      </c>
      <c r="AU187" s="198" t="s">
        <v>87</v>
      </c>
      <c r="AY187" s="18" t="s">
        <v>160</v>
      </c>
      <c r="BE187" s="199">
        <f>IF(N187="základní",J187,0)</f>
        <v>0</v>
      </c>
      <c r="BF187" s="199">
        <f>IF(N187="snížená",J187,0)</f>
        <v>0</v>
      </c>
      <c r="BG187" s="199">
        <f>IF(N187="zákl. přenesená",J187,0)</f>
        <v>0</v>
      </c>
      <c r="BH187" s="199">
        <f>IF(N187="sníž. přenesená",J187,0)</f>
        <v>0</v>
      </c>
      <c r="BI187" s="199">
        <f>IF(N187="nulová",J187,0)</f>
        <v>0</v>
      </c>
      <c r="BJ187" s="18" t="s">
        <v>85</v>
      </c>
      <c r="BK187" s="199">
        <f>ROUND(I187*H187,2)</f>
        <v>0</v>
      </c>
      <c r="BL187" s="18" t="s">
        <v>165</v>
      </c>
      <c r="BM187" s="198" t="s">
        <v>1826</v>
      </c>
    </row>
    <row r="188" spans="1:65" s="2" customFormat="1" ht="16.5" customHeight="1">
      <c r="A188" s="35"/>
      <c r="B188" s="36"/>
      <c r="C188" s="234" t="s">
        <v>421</v>
      </c>
      <c r="D188" s="234" t="s">
        <v>325</v>
      </c>
      <c r="E188" s="235" t="s">
        <v>1827</v>
      </c>
      <c r="F188" s="236" t="s">
        <v>1828</v>
      </c>
      <c r="G188" s="237" t="s">
        <v>328</v>
      </c>
      <c r="H188" s="238">
        <v>89.928</v>
      </c>
      <c r="I188" s="239"/>
      <c r="J188" s="240">
        <f>ROUND(I188*H188,2)</f>
        <v>0</v>
      </c>
      <c r="K188" s="241"/>
      <c r="L188" s="242"/>
      <c r="M188" s="243" t="s">
        <v>1</v>
      </c>
      <c r="N188" s="244" t="s">
        <v>42</v>
      </c>
      <c r="O188" s="72"/>
      <c r="P188" s="196">
        <f>O188*H188</f>
        <v>0</v>
      </c>
      <c r="Q188" s="196">
        <v>0.001</v>
      </c>
      <c r="R188" s="196">
        <f>Q188*H188</f>
        <v>0.089928</v>
      </c>
      <c r="S188" s="196">
        <v>0</v>
      </c>
      <c r="T188" s="197">
        <f>S188*H188</f>
        <v>0</v>
      </c>
      <c r="U188" s="35"/>
      <c r="V188" s="35"/>
      <c r="W188" s="35"/>
      <c r="X188" s="35"/>
      <c r="Y188" s="35"/>
      <c r="Z188" s="35"/>
      <c r="AA188" s="35"/>
      <c r="AB188" s="35"/>
      <c r="AC188" s="35"/>
      <c r="AD188" s="35"/>
      <c r="AE188" s="35"/>
      <c r="AR188" s="198" t="s">
        <v>198</v>
      </c>
      <c r="AT188" s="198" t="s">
        <v>325</v>
      </c>
      <c r="AU188" s="198" t="s">
        <v>87</v>
      </c>
      <c r="AY188" s="18" t="s">
        <v>160</v>
      </c>
      <c r="BE188" s="199">
        <f>IF(N188="základní",J188,0)</f>
        <v>0</v>
      </c>
      <c r="BF188" s="199">
        <f>IF(N188="snížená",J188,0)</f>
        <v>0</v>
      </c>
      <c r="BG188" s="199">
        <f>IF(N188="zákl. přenesená",J188,0)</f>
        <v>0</v>
      </c>
      <c r="BH188" s="199">
        <f>IF(N188="sníž. přenesená",J188,0)</f>
        <v>0</v>
      </c>
      <c r="BI188" s="199">
        <f>IF(N188="nulová",J188,0)</f>
        <v>0</v>
      </c>
      <c r="BJ188" s="18" t="s">
        <v>85</v>
      </c>
      <c r="BK188" s="199">
        <f>ROUND(I188*H188,2)</f>
        <v>0</v>
      </c>
      <c r="BL188" s="18" t="s">
        <v>165</v>
      </c>
      <c r="BM188" s="198" t="s">
        <v>1829</v>
      </c>
    </row>
    <row r="189" spans="2:51" s="13" customFormat="1" ht="11.25">
      <c r="B189" s="202"/>
      <c r="C189" s="203"/>
      <c r="D189" s="204" t="s">
        <v>181</v>
      </c>
      <c r="E189" s="203"/>
      <c r="F189" s="206" t="s">
        <v>1830</v>
      </c>
      <c r="G189" s="203"/>
      <c r="H189" s="207">
        <v>89.928</v>
      </c>
      <c r="I189" s="208"/>
      <c r="J189" s="203"/>
      <c r="K189" s="203"/>
      <c r="L189" s="209"/>
      <c r="M189" s="210"/>
      <c r="N189" s="211"/>
      <c r="O189" s="211"/>
      <c r="P189" s="211"/>
      <c r="Q189" s="211"/>
      <c r="R189" s="211"/>
      <c r="S189" s="211"/>
      <c r="T189" s="212"/>
      <c r="AT189" s="213" t="s">
        <v>181</v>
      </c>
      <c r="AU189" s="213" t="s">
        <v>87</v>
      </c>
      <c r="AV189" s="13" t="s">
        <v>87</v>
      </c>
      <c r="AW189" s="13" t="s">
        <v>4</v>
      </c>
      <c r="AX189" s="13" t="s">
        <v>85</v>
      </c>
      <c r="AY189" s="213" t="s">
        <v>160</v>
      </c>
    </row>
    <row r="190" spans="1:65" s="2" customFormat="1" ht="21.75" customHeight="1">
      <c r="A190" s="35"/>
      <c r="B190" s="36"/>
      <c r="C190" s="186" t="s">
        <v>425</v>
      </c>
      <c r="D190" s="186" t="s">
        <v>161</v>
      </c>
      <c r="E190" s="187" t="s">
        <v>1831</v>
      </c>
      <c r="F190" s="188" t="s">
        <v>1832</v>
      </c>
      <c r="G190" s="189" t="s">
        <v>164</v>
      </c>
      <c r="H190" s="190">
        <v>4</v>
      </c>
      <c r="I190" s="191"/>
      <c r="J190" s="192">
        <f>ROUND(I190*H190,2)</f>
        <v>0</v>
      </c>
      <c r="K190" s="193"/>
      <c r="L190" s="40"/>
      <c r="M190" s="194" t="s">
        <v>1</v>
      </c>
      <c r="N190" s="195" t="s">
        <v>42</v>
      </c>
      <c r="O190" s="72"/>
      <c r="P190" s="196">
        <f>O190*H190</f>
        <v>0</v>
      </c>
      <c r="Q190" s="196">
        <v>0</v>
      </c>
      <c r="R190" s="196">
        <f>Q190*H190</f>
        <v>0</v>
      </c>
      <c r="S190" s="196">
        <v>0</v>
      </c>
      <c r="T190" s="197">
        <f>S190*H190</f>
        <v>0</v>
      </c>
      <c r="U190" s="35"/>
      <c r="V190" s="35"/>
      <c r="W190" s="35"/>
      <c r="X190" s="35"/>
      <c r="Y190" s="35"/>
      <c r="Z190" s="35"/>
      <c r="AA190" s="35"/>
      <c r="AB190" s="35"/>
      <c r="AC190" s="35"/>
      <c r="AD190" s="35"/>
      <c r="AE190" s="35"/>
      <c r="AR190" s="198" t="s">
        <v>165</v>
      </c>
      <c r="AT190" s="198" t="s">
        <v>161</v>
      </c>
      <c r="AU190" s="198" t="s">
        <v>87</v>
      </c>
      <c r="AY190" s="18" t="s">
        <v>160</v>
      </c>
      <c r="BE190" s="199">
        <f>IF(N190="základní",J190,0)</f>
        <v>0</v>
      </c>
      <c r="BF190" s="199">
        <f>IF(N190="snížená",J190,0)</f>
        <v>0</v>
      </c>
      <c r="BG190" s="199">
        <f>IF(N190="zákl. přenesená",J190,0)</f>
        <v>0</v>
      </c>
      <c r="BH190" s="199">
        <f>IF(N190="sníž. přenesená",J190,0)</f>
        <v>0</v>
      </c>
      <c r="BI190" s="199">
        <f>IF(N190="nulová",J190,0)</f>
        <v>0</v>
      </c>
      <c r="BJ190" s="18" t="s">
        <v>85</v>
      </c>
      <c r="BK190" s="199">
        <f>ROUND(I190*H190,2)</f>
        <v>0</v>
      </c>
      <c r="BL190" s="18" t="s">
        <v>165</v>
      </c>
      <c r="BM190" s="198" t="s">
        <v>1833</v>
      </c>
    </row>
    <row r="191" spans="2:51" s="13" customFormat="1" ht="11.25">
      <c r="B191" s="202"/>
      <c r="C191" s="203"/>
      <c r="D191" s="204" t="s">
        <v>181</v>
      </c>
      <c r="E191" s="205" t="s">
        <v>1</v>
      </c>
      <c r="F191" s="206" t="s">
        <v>165</v>
      </c>
      <c r="G191" s="203"/>
      <c r="H191" s="207">
        <v>4</v>
      </c>
      <c r="I191" s="208"/>
      <c r="J191" s="203"/>
      <c r="K191" s="203"/>
      <c r="L191" s="209"/>
      <c r="M191" s="210"/>
      <c r="N191" s="211"/>
      <c r="O191" s="211"/>
      <c r="P191" s="211"/>
      <c r="Q191" s="211"/>
      <c r="R191" s="211"/>
      <c r="S191" s="211"/>
      <c r="T191" s="212"/>
      <c r="AT191" s="213" t="s">
        <v>181</v>
      </c>
      <c r="AU191" s="213" t="s">
        <v>87</v>
      </c>
      <c r="AV191" s="13" t="s">
        <v>87</v>
      </c>
      <c r="AW191" s="13" t="s">
        <v>32</v>
      </c>
      <c r="AX191" s="13" t="s">
        <v>85</v>
      </c>
      <c r="AY191" s="213" t="s">
        <v>160</v>
      </c>
    </row>
    <row r="192" spans="1:65" s="2" customFormat="1" ht="16.5" customHeight="1">
      <c r="A192" s="35"/>
      <c r="B192" s="36"/>
      <c r="C192" s="234" t="s">
        <v>430</v>
      </c>
      <c r="D192" s="234" t="s">
        <v>325</v>
      </c>
      <c r="E192" s="235" t="s">
        <v>1834</v>
      </c>
      <c r="F192" s="236" t="s">
        <v>1835</v>
      </c>
      <c r="G192" s="237" t="s">
        <v>274</v>
      </c>
      <c r="H192" s="238">
        <v>0.8</v>
      </c>
      <c r="I192" s="239"/>
      <c r="J192" s="240">
        <f>ROUND(I192*H192,2)</f>
        <v>0</v>
      </c>
      <c r="K192" s="241"/>
      <c r="L192" s="242"/>
      <c r="M192" s="243" t="s">
        <v>1</v>
      </c>
      <c r="N192" s="244" t="s">
        <v>42</v>
      </c>
      <c r="O192" s="72"/>
      <c r="P192" s="196">
        <f>O192*H192</f>
        <v>0</v>
      </c>
      <c r="Q192" s="196">
        <v>0.22</v>
      </c>
      <c r="R192" s="196">
        <f>Q192*H192</f>
        <v>0.17600000000000002</v>
      </c>
      <c r="S192" s="196">
        <v>0</v>
      </c>
      <c r="T192" s="197">
        <f>S192*H192</f>
        <v>0</v>
      </c>
      <c r="U192" s="35"/>
      <c r="V192" s="35"/>
      <c r="W192" s="35"/>
      <c r="X192" s="35"/>
      <c r="Y192" s="35"/>
      <c r="Z192" s="35"/>
      <c r="AA192" s="35"/>
      <c r="AB192" s="35"/>
      <c r="AC192" s="35"/>
      <c r="AD192" s="35"/>
      <c r="AE192" s="35"/>
      <c r="AR192" s="198" t="s">
        <v>198</v>
      </c>
      <c r="AT192" s="198" t="s">
        <v>325</v>
      </c>
      <c r="AU192" s="198" t="s">
        <v>87</v>
      </c>
      <c r="AY192" s="18" t="s">
        <v>160</v>
      </c>
      <c r="BE192" s="199">
        <f>IF(N192="základní",J192,0)</f>
        <v>0</v>
      </c>
      <c r="BF192" s="199">
        <f>IF(N192="snížená",J192,0)</f>
        <v>0</v>
      </c>
      <c r="BG192" s="199">
        <f>IF(N192="zákl. přenesená",J192,0)</f>
        <v>0</v>
      </c>
      <c r="BH192" s="199">
        <f>IF(N192="sníž. přenesená",J192,0)</f>
        <v>0</v>
      </c>
      <c r="BI192" s="199">
        <f>IF(N192="nulová",J192,0)</f>
        <v>0</v>
      </c>
      <c r="BJ192" s="18" t="s">
        <v>85</v>
      </c>
      <c r="BK192" s="199">
        <f>ROUND(I192*H192,2)</f>
        <v>0</v>
      </c>
      <c r="BL192" s="18" t="s">
        <v>165</v>
      </c>
      <c r="BM192" s="198" t="s">
        <v>1836</v>
      </c>
    </row>
    <row r="193" spans="2:51" s="13" customFormat="1" ht="11.25">
      <c r="B193" s="202"/>
      <c r="C193" s="203"/>
      <c r="D193" s="204" t="s">
        <v>181</v>
      </c>
      <c r="E193" s="205" t="s">
        <v>1</v>
      </c>
      <c r="F193" s="206" t="s">
        <v>1837</v>
      </c>
      <c r="G193" s="203"/>
      <c r="H193" s="207">
        <v>0.8</v>
      </c>
      <c r="I193" s="208"/>
      <c r="J193" s="203"/>
      <c r="K193" s="203"/>
      <c r="L193" s="209"/>
      <c r="M193" s="210"/>
      <c r="N193" s="211"/>
      <c r="O193" s="211"/>
      <c r="P193" s="211"/>
      <c r="Q193" s="211"/>
      <c r="R193" s="211"/>
      <c r="S193" s="211"/>
      <c r="T193" s="212"/>
      <c r="AT193" s="213" t="s">
        <v>181</v>
      </c>
      <c r="AU193" s="213" t="s">
        <v>87</v>
      </c>
      <c r="AV193" s="13" t="s">
        <v>87</v>
      </c>
      <c r="AW193" s="13" t="s">
        <v>32</v>
      </c>
      <c r="AX193" s="13" t="s">
        <v>85</v>
      </c>
      <c r="AY193" s="213" t="s">
        <v>160</v>
      </c>
    </row>
    <row r="194" spans="1:65" s="2" customFormat="1" ht="21.75" customHeight="1">
      <c r="A194" s="35"/>
      <c r="B194" s="36"/>
      <c r="C194" s="186" t="s">
        <v>364</v>
      </c>
      <c r="D194" s="186" t="s">
        <v>161</v>
      </c>
      <c r="E194" s="187" t="s">
        <v>1838</v>
      </c>
      <c r="F194" s="188" t="s">
        <v>1839</v>
      </c>
      <c r="G194" s="189" t="s">
        <v>164</v>
      </c>
      <c r="H194" s="190">
        <v>17</v>
      </c>
      <c r="I194" s="191"/>
      <c r="J194" s="192">
        <f>ROUND(I194*H194,2)</f>
        <v>0</v>
      </c>
      <c r="K194" s="193"/>
      <c r="L194" s="40"/>
      <c r="M194" s="194" t="s">
        <v>1</v>
      </c>
      <c r="N194" s="195" t="s">
        <v>42</v>
      </c>
      <c r="O194" s="72"/>
      <c r="P194" s="196">
        <f>O194*H194</f>
        <v>0</v>
      </c>
      <c r="Q194" s="196">
        <v>0</v>
      </c>
      <c r="R194" s="196">
        <f>Q194*H194</f>
        <v>0</v>
      </c>
      <c r="S194" s="196">
        <v>0</v>
      </c>
      <c r="T194" s="197">
        <f>S194*H194</f>
        <v>0</v>
      </c>
      <c r="U194" s="35"/>
      <c r="V194" s="35"/>
      <c r="W194" s="35"/>
      <c r="X194" s="35"/>
      <c r="Y194" s="35"/>
      <c r="Z194" s="35"/>
      <c r="AA194" s="35"/>
      <c r="AB194" s="35"/>
      <c r="AC194" s="35"/>
      <c r="AD194" s="35"/>
      <c r="AE194" s="35"/>
      <c r="AR194" s="198" t="s">
        <v>165</v>
      </c>
      <c r="AT194" s="198" t="s">
        <v>161</v>
      </c>
      <c r="AU194" s="198" t="s">
        <v>87</v>
      </c>
      <c r="AY194" s="18" t="s">
        <v>160</v>
      </c>
      <c r="BE194" s="199">
        <f>IF(N194="základní",J194,0)</f>
        <v>0</v>
      </c>
      <c r="BF194" s="199">
        <f>IF(N194="snížená",J194,0)</f>
        <v>0</v>
      </c>
      <c r="BG194" s="199">
        <f>IF(N194="zákl. přenesená",J194,0)</f>
        <v>0</v>
      </c>
      <c r="BH194" s="199">
        <f>IF(N194="sníž. přenesená",J194,0)</f>
        <v>0</v>
      </c>
      <c r="BI194" s="199">
        <f>IF(N194="nulová",J194,0)</f>
        <v>0</v>
      </c>
      <c r="BJ194" s="18" t="s">
        <v>85</v>
      </c>
      <c r="BK194" s="199">
        <f>ROUND(I194*H194,2)</f>
        <v>0</v>
      </c>
      <c r="BL194" s="18" t="s">
        <v>165</v>
      </c>
      <c r="BM194" s="198" t="s">
        <v>1840</v>
      </c>
    </row>
    <row r="195" spans="2:51" s="13" customFormat="1" ht="11.25">
      <c r="B195" s="202"/>
      <c r="C195" s="203"/>
      <c r="D195" s="204" t="s">
        <v>181</v>
      </c>
      <c r="E195" s="205" t="s">
        <v>1</v>
      </c>
      <c r="F195" s="206" t="s">
        <v>1841</v>
      </c>
      <c r="G195" s="203"/>
      <c r="H195" s="207">
        <v>17</v>
      </c>
      <c r="I195" s="208"/>
      <c r="J195" s="203"/>
      <c r="K195" s="203"/>
      <c r="L195" s="209"/>
      <c r="M195" s="210"/>
      <c r="N195" s="211"/>
      <c r="O195" s="211"/>
      <c r="P195" s="211"/>
      <c r="Q195" s="211"/>
      <c r="R195" s="211"/>
      <c r="S195" s="211"/>
      <c r="T195" s="212"/>
      <c r="AT195" s="213" t="s">
        <v>181</v>
      </c>
      <c r="AU195" s="213" t="s">
        <v>87</v>
      </c>
      <c r="AV195" s="13" t="s">
        <v>87</v>
      </c>
      <c r="AW195" s="13" t="s">
        <v>32</v>
      </c>
      <c r="AX195" s="13" t="s">
        <v>85</v>
      </c>
      <c r="AY195" s="213" t="s">
        <v>160</v>
      </c>
    </row>
    <row r="196" spans="1:65" s="2" customFormat="1" ht="16.5" customHeight="1">
      <c r="A196" s="35"/>
      <c r="B196" s="36"/>
      <c r="C196" s="234" t="s">
        <v>437</v>
      </c>
      <c r="D196" s="234" t="s">
        <v>325</v>
      </c>
      <c r="E196" s="235" t="s">
        <v>1834</v>
      </c>
      <c r="F196" s="236" t="s">
        <v>1835</v>
      </c>
      <c r="G196" s="237" t="s">
        <v>274</v>
      </c>
      <c r="H196" s="238">
        <v>34</v>
      </c>
      <c r="I196" s="239"/>
      <c r="J196" s="240">
        <f>ROUND(I196*H196,2)</f>
        <v>0</v>
      </c>
      <c r="K196" s="241"/>
      <c r="L196" s="242"/>
      <c r="M196" s="243" t="s">
        <v>1</v>
      </c>
      <c r="N196" s="244" t="s">
        <v>42</v>
      </c>
      <c r="O196" s="72"/>
      <c r="P196" s="196">
        <f>O196*H196</f>
        <v>0</v>
      </c>
      <c r="Q196" s="196">
        <v>0.22</v>
      </c>
      <c r="R196" s="196">
        <f>Q196*H196</f>
        <v>7.48</v>
      </c>
      <c r="S196" s="196">
        <v>0</v>
      </c>
      <c r="T196" s="197">
        <f>S196*H196</f>
        <v>0</v>
      </c>
      <c r="U196" s="35"/>
      <c r="V196" s="35"/>
      <c r="W196" s="35"/>
      <c r="X196" s="35"/>
      <c r="Y196" s="35"/>
      <c r="Z196" s="35"/>
      <c r="AA196" s="35"/>
      <c r="AB196" s="35"/>
      <c r="AC196" s="35"/>
      <c r="AD196" s="35"/>
      <c r="AE196" s="35"/>
      <c r="AR196" s="198" t="s">
        <v>198</v>
      </c>
      <c r="AT196" s="198" t="s">
        <v>325</v>
      </c>
      <c r="AU196" s="198" t="s">
        <v>87</v>
      </c>
      <c r="AY196" s="18" t="s">
        <v>160</v>
      </c>
      <c r="BE196" s="199">
        <f>IF(N196="základní",J196,0)</f>
        <v>0</v>
      </c>
      <c r="BF196" s="199">
        <f>IF(N196="snížená",J196,0)</f>
        <v>0</v>
      </c>
      <c r="BG196" s="199">
        <f>IF(N196="zákl. přenesená",J196,0)</f>
        <v>0</v>
      </c>
      <c r="BH196" s="199">
        <f>IF(N196="sníž. přenesená",J196,0)</f>
        <v>0</v>
      </c>
      <c r="BI196" s="199">
        <f>IF(N196="nulová",J196,0)</f>
        <v>0</v>
      </c>
      <c r="BJ196" s="18" t="s">
        <v>85</v>
      </c>
      <c r="BK196" s="199">
        <f>ROUND(I196*H196,2)</f>
        <v>0</v>
      </c>
      <c r="BL196" s="18" t="s">
        <v>165</v>
      </c>
      <c r="BM196" s="198" t="s">
        <v>1842</v>
      </c>
    </row>
    <row r="197" spans="1:47" s="2" customFormat="1" ht="29.25">
      <c r="A197" s="35"/>
      <c r="B197" s="36"/>
      <c r="C197" s="37"/>
      <c r="D197" s="204" t="s">
        <v>187</v>
      </c>
      <c r="E197" s="37"/>
      <c r="F197" s="214" t="s">
        <v>1843</v>
      </c>
      <c r="G197" s="37"/>
      <c r="H197" s="37"/>
      <c r="I197" s="215"/>
      <c r="J197" s="37"/>
      <c r="K197" s="37"/>
      <c r="L197" s="40"/>
      <c r="M197" s="216"/>
      <c r="N197" s="217"/>
      <c r="O197" s="72"/>
      <c r="P197" s="72"/>
      <c r="Q197" s="72"/>
      <c r="R197" s="72"/>
      <c r="S197" s="72"/>
      <c r="T197" s="73"/>
      <c r="U197" s="35"/>
      <c r="V197" s="35"/>
      <c r="W197" s="35"/>
      <c r="X197" s="35"/>
      <c r="Y197" s="35"/>
      <c r="Z197" s="35"/>
      <c r="AA197" s="35"/>
      <c r="AB197" s="35"/>
      <c r="AC197" s="35"/>
      <c r="AD197" s="35"/>
      <c r="AE197" s="35"/>
      <c r="AT197" s="18" t="s">
        <v>187</v>
      </c>
      <c r="AU197" s="18" t="s">
        <v>87</v>
      </c>
    </row>
    <row r="198" spans="1:65" s="2" customFormat="1" ht="21.75" customHeight="1">
      <c r="A198" s="35"/>
      <c r="B198" s="36"/>
      <c r="C198" s="186" t="s">
        <v>441</v>
      </c>
      <c r="D198" s="186" t="s">
        <v>161</v>
      </c>
      <c r="E198" s="187" t="s">
        <v>1844</v>
      </c>
      <c r="F198" s="188" t="s">
        <v>1845</v>
      </c>
      <c r="G198" s="189" t="s">
        <v>164</v>
      </c>
      <c r="H198" s="190">
        <v>5183</v>
      </c>
      <c r="I198" s="191"/>
      <c r="J198" s="192">
        <f>ROUND(I198*H198,2)</f>
        <v>0</v>
      </c>
      <c r="K198" s="193"/>
      <c r="L198" s="40"/>
      <c r="M198" s="194" t="s">
        <v>1</v>
      </c>
      <c r="N198" s="195" t="s">
        <v>42</v>
      </c>
      <c r="O198" s="72"/>
      <c r="P198" s="196">
        <f>O198*H198</f>
        <v>0</v>
      </c>
      <c r="Q198" s="196">
        <v>0</v>
      </c>
      <c r="R198" s="196">
        <f>Q198*H198</f>
        <v>0</v>
      </c>
      <c r="S198" s="196">
        <v>0</v>
      </c>
      <c r="T198" s="197">
        <f>S198*H198</f>
        <v>0</v>
      </c>
      <c r="U198" s="35"/>
      <c r="V198" s="35"/>
      <c r="W198" s="35"/>
      <c r="X198" s="35"/>
      <c r="Y198" s="35"/>
      <c r="Z198" s="35"/>
      <c r="AA198" s="35"/>
      <c r="AB198" s="35"/>
      <c r="AC198" s="35"/>
      <c r="AD198" s="35"/>
      <c r="AE198" s="35"/>
      <c r="AR198" s="198" t="s">
        <v>165</v>
      </c>
      <c r="AT198" s="198" t="s">
        <v>161</v>
      </c>
      <c r="AU198" s="198" t="s">
        <v>87</v>
      </c>
      <c r="AY198" s="18" t="s">
        <v>160</v>
      </c>
      <c r="BE198" s="199">
        <f>IF(N198="základní",J198,0)</f>
        <v>0</v>
      </c>
      <c r="BF198" s="199">
        <f>IF(N198="snížená",J198,0)</f>
        <v>0</v>
      </c>
      <c r="BG198" s="199">
        <f>IF(N198="zákl. přenesená",J198,0)</f>
        <v>0</v>
      </c>
      <c r="BH198" s="199">
        <f>IF(N198="sníž. přenesená",J198,0)</f>
        <v>0</v>
      </c>
      <c r="BI198" s="199">
        <f>IF(N198="nulová",J198,0)</f>
        <v>0</v>
      </c>
      <c r="BJ198" s="18" t="s">
        <v>85</v>
      </c>
      <c r="BK198" s="199">
        <f>ROUND(I198*H198,2)</f>
        <v>0</v>
      </c>
      <c r="BL198" s="18" t="s">
        <v>165</v>
      </c>
      <c r="BM198" s="198" t="s">
        <v>1846</v>
      </c>
    </row>
    <row r="199" spans="2:51" s="13" customFormat="1" ht="11.25">
      <c r="B199" s="202"/>
      <c r="C199" s="203"/>
      <c r="D199" s="204" t="s">
        <v>181</v>
      </c>
      <c r="E199" s="205" t="s">
        <v>1</v>
      </c>
      <c r="F199" s="206" t="s">
        <v>1847</v>
      </c>
      <c r="G199" s="203"/>
      <c r="H199" s="207">
        <v>5183</v>
      </c>
      <c r="I199" s="208"/>
      <c r="J199" s="203"/>
      <c r="K199" s="203"/>
      <c r="L199" s="209"/>
      <c r="M199" s="210"/>
      <c r="N199" s="211"/>
      <c r="O199" s="211"/>
      <c r="P199" s="211"/>
      <c r="Q199" s="211"/>
      <c r="R199" s="211"/>
      <c r="S199" s="211"/>
      <c r="T199" s="212"/>
      <c r="AT199" s="213" t="s">
        <v>181</v>
      </c>
      <c r="AU199" s="213" t="s">
        <v>87</v>
      </c>
      <c r="AV199" s="13" t="s">
        <v>87</v>
      </c>
      <c r="AW199" s="13" t="s">
        <v>32</v>
      </c>
      <c r="AX199" s="13" t="s">
        <v>85</v>
      </c>
      <c r="AY199" s="213" t="s">
        <v>160</v>
      </c>
    </row>
    <row r="200" spans="1:65" s="2" customFormat="1" ht="21.75" customHeight="1">
      <c r="A200" s="35"/>
      <c r="B200" s="36"/>
      <c r="C200" s="186" t="s">
        <v>445</v>
      </c>
      <c r="D200" s="186" t="s">
        <v>161</v>
      </c>
      <c r="E200" s="187" t="s">
        <v>1848</v>
      </c>
      <c r="F200" s="188" t="s">
        <v>1849</v>
      </c>
      <c r="G200" s="189" t="s">
        <v>179</v>
      </c>
      <c r="H200" s="190">
        <v>286</v>
      </c>
      <c r="I200" s="191"/>
      <c r="J200" s="192">
        <f>ROUND(I200*H200,2)</f>
        <v>0</v>
      </c>
      <c r="K200" s="193"/>
      <c r="L200" s="40"/>
      <c r="M200" s="194" t="s">
        <v>1</v>
      </c>
      <c r="N200" s="195" t="s">
        <v>42</v>
      </c>
      <c r="O200" s="72"/>
      <c r="P200" s="196">
        <f>O200*H200</f>
        <v>0</v>
      </c>
      <c r="Q200" s="196">
        <v>0</v>
      </c>
      <c r="R200" s="196">
        <f>Q200*H200</f>
        <v>0</v>
      </c>
      <c r="S200" s="196">
        <v>0</v>
      </c>
      <c r="T200" s="197">
        <f>S200*H200</f>
        <v>0</v>
      </c>
      <c r="U200" s="35"/>
      <c r="V200" s="35"/>
      <c r="W200" s="35"/>
      <c r="X200" s="35"/>
      <c r="Y200" s="35"/>
      <c r="Z200" s="35"/>
      <c r="AA200" s="35"/>
      <c r="AB200" s="35"/>
      <c r="AC200" s="35"/>
      <c r="AD200" s="35"/>
      <c r="AE200" s="35"/>
      <c r="AR200" s="198" t="s">
        <v>165</v>
      </c>
      <c r="AT200" s="198" t="s">
        <v>161</v>
      </c>
      <c r="AU200" s="198" t="s">
        <v>87</v>
      </c>
      <c r="AY200" s="18" t="s">
        <v>160</v>
      </c>
      <c r="BE200" s="199">
        <f>IF(N200="základní",J200,0)</f>
        <v>0</v>
      </c>
      <c r="BF200" s="199">
        <f>IF(N200="snížená",J200,0)</f>
        <v>0</v>
      </c>
      <c r="BG200" s="199">
        <f>IF(N200="zákl. přenesená",J200,0)</f>
        <v>0</v>
      </c>
      <c r="BH200" s="199">
        <f>IF(N200="sníž. přenesená",J200,0)</f>
        <v>0</v>
      </c>
      <c r="BI200" s="199">
        <f>IF(N200="nulová",J200,0)</f>
        <v>0</v>
      </c>
      <c r="BJ200" s="18" t="s">
        <v>85</v>
      </c>
      <c r="BK200" s="199">
        <f>ROUND(I200*H200,2)</f>
        <v>0</v>
      </c>
      <c r="BL200" s="18" t="s">
        <v>165</v>
      </c>
      <c r="BM200" s="198" t="s">
        <v>1850</v>
      </c>
    </row>
    <row r="201" spans="2:51" s="13" customFormat="1" ht="11.25">
      <c r="B201" s="202"/>
      <c r="C201" s="203"/>
      <c r="D201" s="204" t="s">
        <v>181</v>
      </c>
      <c r="E201" s="205" t="s">
        <v>1</v>
      </c>
      <c r="F201" s="206" t="s">
        <v>1851</v>
      </c>
      <c r="G201" s="203"/>
      <c r="H201" s="207">
        <v>286</v>
      </c>
      <c r="I201" s="208"/>
      <c r="J201" s="203"/>
      <c r="K201" s="203"/>
      <c r="L201" s="209"/>
      <c r="M201" s="210"/>
      <c r="N201" s="211"/>
      <c r="O201" s="211"/>
      <c r="P201" s="211"/>
      <c r="Q201" s="211"/>
      <c r="R201" s="211"/>
      <c r="S201" s="211"/>
      <c r="T201" s="212"/>
      <c r="AT201" s="213" t="s">
        <v>181</v>
      </c>
      <c r="AU201" s="213" t="s">
        <v>87</v>
      </c>
      <c r="AV201" s="13" t="s">
        <v>87</v>
      </c>
      <c r="AW201" s="13" t="s">
        <v>32</v>
      </c>
      <c r="AX201" s="13" t="s">
        <v>85</v>
      </c>
      <c r="AY201" s="213" t="s">
        <v>160</v>
      </c>
    </row>
    <row r="202" spans="1:65" s="2" customFormat="1" ht="16.5" customHeight="1">
      <c r="A202" s="35"/>
      <c r="B202" s="36"/>
      <c r="C202" s="234" t="s">
        <v>449</v>
      </c>
      <c r="D202" s="234" t="s">
        <v>325</v>
      </c>
      <c r="E202" s="235" t="s">
        <v>1852</v>
      </c>
      <c r="F202" s="236" t="s">
        <v>1853</v>
      </c>
      <c r="G202" s="237" t="s">
        <v>217</v>
      </c>
      <c r="H202" s="238">
        <v>40.04</v>
      </c>
      <c r="I202" s="239"/>
      <c r="J202" s="240">
        <f>ROUND(I202*H202,2)</f>
        <v>0</v>
      </c>
      <c r="K202" s="241"/>
      <c r="L202" s="242"/>
      <c r="M202" s="243" t="s">
        <v>1</v>
      </c>
      <c r="N202" s="244" t="s">
        <v>42</v>
      </c>
      <c r="O202" s="72"/>
      <c r="P202" s="196">
        <f>O202*H202</f>
        <v>0</v>
      </c>
      <c r="Q202" s="196">
        <v>1</v>
      </c>
      <c r="R202" s="196">
        <f>Q202*H202</f>
        <v>40.04</v>
      </c>
      <c r="S202" s="196">
        <v>0</v>
      </c>
      <c r="T202" s="197">
        <f>S202*H202</f>
        <v>0</v>
      </c>
      <c r="U202" s="35"/>
      <c r="V202" s="35"/>
      <c r="W202" s="35"/>
      <c r="X202" s="35"/>
      <c r="Y202" s="35"/>
      <c r="Z202" s="35"/>
      <c r="AA202" s="35"/>
      <c r="AB202" s="35"/>
      <c r="AC202" s="35"/>
      <c r="AD202" s="35"/>
      <c r="AE202" s="35"/>
      <c r="AR202" s="198" t="s">
        <v>198</v>
      </c>
      <c r="AT202" s="198" t="s">
        <v>325</v>
      </c>
      <c r="AU202" s="198" t="s">
        <v>87</v>
      </c>
      <c r="AY202" s="18" t="s">
        <v>160</v>
      </c>
      <c r="BE202" s="199">
        <f>IF(N202="základní",J202,0)</f>
        <v>0</v>
      </c>
      <c r="BF202" s="199">
        <f>IF(N202="snížená",J202,0)</f>
        <v>0</v>
      </c>
      <c r="BG202" s="199">
        <f>IF(N202="zákl. přenesená",J202,0)</f>
        <v>0</v>
      </c>
      <c r="BH202" s="199">
        <f>IF(N202="sníž. přenesená",J202,0)</f>
        <v>0</v>
      </c>
      <c r="BI202" s="199">
        <f>IF(N202="nulová",J202,0)</f>
        <v>0</v>
      </c>
      <c r="BJ202" s="18" t="s">
        <v>85</v>
      </c>
      <c r="BK202" s="199">
        <f>ROUND(I202*H202,2)</f>
        <v>0</v>
      </c>
      <c r="BL202" s="18" t="s">
        <v>165</v>
      </c>
      <c r="BM202" s="198" t="s">
        <v>1854</v>
      </c>
    </row>
    <row r="203" spans="2:51" s="13" customFormat="1" ht="11.25">
      <c r="B203" s="202"/>
      <c r="C203" s="203"/>
      <c r="D203" s="204" t="s">
        <v>181</v>
      </c>
      <c r="E203" s="205" t="s">
        <v>1</v>
      </c>
      <c r="F203" s="206" t="s">
        <v>1855</v>
      </c>
      <c r="G203" s="203"/>
      <c r="H203" s="207">
        <v>20.02</v>
      </c>
      <c r="I203" s="208"/>
      <c r="J203" s="203"/>
      <c r="K203" s="203"/>
      <c r="L203" s="209"/>
      <c r="M203" s="210"/>
      <c r="N203" s="211"/>
      <c r="O203" s="211"/>
      <c r="P203" s="211"/>
      <c r="Q203" s="211"/>
      <c r="R203" s="211"/>
      <c r="S203" s="211"/>
      <c r="T203" s="212"/>
      <c r="AT203" s="213" t="s">
        <v>181</v>
      </c>
      <c r="AU203" s="213" t="s">
        <v>87</v>
      </c>
      <c r="AV203" s="13" t="s">
        <v>87</v>
      </c>
      <c r="AW203" s="13" t="s">
        <v>32</v>
      </c>
      <c r="AX203" s="13" t="s">
        <v>85</v>
      </c>
      <c r="AY203" s="213" t="s">
        <v>160</v>
      </c>
    </row>
    <row r="204" spans="2:51" s="13" customFormat="1" ht="11.25">
      <c r="B204" s="202"/>
      <c r="C204" s="203"/>
      <c r="D204" s="204" t="s">
        <v>181</v>
      </c>
      <c r="E204" s="203"/>
      <c r="F204" s="206" t="s">
        <v>1856</v>
      </c>
      <c r="G204" s="203"/>
      <c r="H204" s="207">
        <v>40.04</v>
      </c>
      <c r="I204" s="208"/>
      <c r="J204" s="203"/>
      <c r="K204" s="203"/>
      <c r="L204" s="209"/>
      <c r="M204" s="210"/>
      <c r="N204" s="211"/>
      <c r="O204" s="211"/>
      <c r="P204" s="211"/>
      <c r="Q204" s="211"/>
      <c r="R204" s="211"/>
      <c r="S204" s="211"/>
      <c r="T204" s="212"/>
      <c r="AT204" s="213" t="s">
        <v>181</v>
      </c>
      <c r="AU204" s="213" t="s">
        <v>87</v>
      </c>
      <c r="AV204" s="13" t="s">
        <v>87</v>
      </c>
      <c r="AW204" s="13" t="s">
        <v>4</v>
      </c>
      <c r="AX204" s="13" t="s">
        <v>85</v>
      </c>
      <c r="AY204" s="213" t="s">
        <v>160</v>
      </c>
    </row>
    <row r="205" spans="1:65" s="2" customFormat="1" ht="16.5" customHeight="1">
      <c r="A205" s="35"/>
      <c r="B205" s="36"/>
      <c r="C205" s="234" t="s">
        <v>454</v>
      </c>
      <c r="D205" s="234" t="s">
        <v>325</v>
      </c>
      <c r="E205" s="235" t="s">
        <v>1857</v>
      </c>
      <c r="F205" s="236" t="s">
        <v>1858</v>
      </c>
      <c r="G205" s="237" t="s">
        <v>217</v>
      </c>
      <c r="H205" s="238">
        <v>200.2</v>
      </c>
      <c r="I205" s="239"/>
      <c r="J205" s="240">
        <f>ROUND(I205*H205,2)</f>
        <v>0</v>
      </c>
      <c r="K205" s="241"/>
      <c r="L205" s="242"/>
      <c r="M205" s="243" t="s">
        <v>1</v>
      </c>
      <c r="N205" s="244" t="s">
        <v>42</v>
      </c>
      <c r="O205" s="72"/>
      <c r="P205" s="196">
        <f>O205*H205</f>
        <v>0</v>
      </c>
      <c r="Q205" s="196">
        <v>1</v>
      </c>
      <c r="R205" s="196">
        <f>Q205*H205</f>
        <v>200.2</v>
      </c>
      <c r="S205" s="196">
        <v>0</v>
      </c>
      <c r="T205" s="197">
        <f>S205*H205</f>
        <v>0</v>
      </c>
      <c r="U205" s="35"/>
      <c r="V205" s="35"/>
      <c r="W205" s="35"/>
      <c r="X205" s="35"/>
      <c r="Y205" s="35"/>
      <c r="Z205" s="35"/>
      <c r="AA205" s="35"/>
      <c r="AB205" s="35"/>
      <c r="AC205" s="35"/>
      <c r="AD205" s="35"/>
      <c r="AE205" s="35"/>
      <c r="AR205" s="198" t="s">
        <v>198</v>
      </c>
      <c r="AT205" s="198" t="s">
        <v>325</v>
      </c>
      <c r="AU205" s="198" t="s">
        <v>87</v>
      </c>
      <c r="AY205" s="18" t="s">
        <v>160</v>
      </c>
      <c r="BE205" s="199">
        <f>IF(N205="základní",J205,0)</f>
        <v>0</v>
      </c>
      <c r="BF205" s="199">
        <f>IF(N205="snížená",J205,0)</f>
        <v>0</v>
      </c>
      <c r="BG205" s="199">
        <f>IF(N205="zákl. přenesená",J205,0)</f>
        <v>0</v>
      </c>
      <c r="BH205" s="199">
        <f>IF(N205="sníž. přenesená",J205,0)</f>
        <v>0</v>
      </c>
      <c r="BI205" s="199">
        <f>IF(N205="nulová",J205,0)</f>
        <v>0</v>
      </c>
      <c r="BJ205" s="18" t="s">
        <v>85</v>
      </c>
      <c r="BK205" s="199">
        <f>ROUND(I205*H205,2)</f>
        <v>0</v>
      </c>
      <c r="BL205" s="18" t="s">
        <v>165</v>
      </c>
      <c r="BM205" s="198" t="s">
        <v>1859</v>
      </c>
    </row>
    <row r="206" spans="2:51" s="13" customFormat="1" ht="11.25">
      <c r="B206" s="202"/>
      <c r="C206" s="203"/>
      <c r="D206" s="204" t="s">
        <v>181</v>
      </c>
      <c r="E206" s="205" t="s">
        <v>1</v>
      </c>
      <c r="F206" s="206" t="s">
        <v>1860</v>
      </c>
      <c r="G206" s="203"/>
      <c r="H206" s="207">
        <v>114.4</v>
      </c>
      <c r="I206" s="208"/>
      <c r="J206" s="203"/>
      <c r="K206" s="203"/>
      <c r="L206" s="209"/>
      <c r="M206" s="210"/>
      <c r="N206" s="211"/>
      <c r="O206" s="211"/>
      <c r="P206" s="211"/>
      <c r="Q206" s="211"/>
      <c r="R206" s="211"/>
      <c r="S206" s="211"/>
      <c r="T206" s="212"/>
      <c r="AT206" s="213" t="s">
        <v>181</v>
      </c>
      <c r="AU206" s="213" t="s">
        <v>87</v>
      </c>
      <c r="AV206" s="13" t="s">
        <v>87</v>
      </c>
      <c r="AW206" s="13" t="s">
        <v>32</v>
      </c>
      <c r="AX206" s="13" t="s">
        <v>85</v>
      </c>
      <c r="AY206" s="213" t="s">
        <v>160</v>
      </c>
    </row>
    <row r="207" spans="2:51" s="13" customFormat="1" ht="11.25">
      <c r="B207" s="202"/>
      <c r="C207" s="203"/>
      <c r="D207" s="204" t="s">
        <v>181</v>
      </c>
      <c r="E207" s="203"/>
      <c r="F207" s="206" t="s">
        <v>1861</v>
      </c>
      <c r="G207" s="203"/>
      <c r="H207" s="207">
        <v>200.2</v>
      </c>
      <c r="I207" s="208"/>
      <c r="J207" s="203"/>
      <c r="K207" s="203"/>
      <c r="L207" s="209"/>
      <c r="M207" s="210"/>
      <c r="N207" s="211"/>
      <c r="O207" s="211"/>
      <c r="P207" s="211"/>
      <c r="Q207" s="211"/>
      <c r="R207" s="211"/>
      <c r="S207" s="211"/>
      <c r="T207" s="212"/>
      <c r="AT207" s="213" t="s">
        <v>181</v>
      </c>
      <c r="AU207" s="213" t="s">
        <v>87</v>
      </c>
      <c r="AV207" s="13" t="s">
        <v>87</v>
      </c>
      <c r="AW207" s="13" t="s">
        <v>4</v>
      </c>
      <c r="AX207" s="13" t="s">
        <v>85</v>
      </c>
      <c r="AY207" s="213" t="s">
        <v>160</v>
      </c>
    </row>
    <row r="208" spans="1:65" s="2" customFormat="1" ht="16.5" customHeight="1">
      <c r="A208" s="35"/>
      <c r="B208" s="36"/>
      <c r="C208" s="234" t="s">
        <v>460</v>
      </c>
      <c r="D208" s="234" t="s">
        <v>325</v>
      </c>
      <c r="E208" s="235" t="s">
        <v>1834</v>
      </c>
      <c r="F208" s="236" t="s">
        <v>1835</v>
      </c>
      <c r="G208" s="237" t="s">
        <v>274</v>
      </c>
      <c r="H208" s="238">
        <v>114.4</v>
      </c>
      <c r="I208" s="239"/>
      <c r="J208" s="240">
        <f>ROUND(I208*H208,2)</f>
        <v>0</v>
      </c>
      <c r="K208" s="241"/>
      <c r="L208" s="242"/>
      <c r="M208" s="243" t="s">
        <v>1</v>
      </c>
      <c r="N208" s="244" t="s">
        <v>42</v>
      </c>
      <c r="O208" s="72"/>
      <c r="P208" s="196">
        <f>O208*H208</f>
        <v>0</v>
      </c>
      <c r="Q208" s="196">
        <v>0.22</v>
      </c>
      <c r="R208" s="196">
        <f>Q208*H208</f>
        <v>25.168000000000003</v>
      </c>
      <c r="S208" s="196">
        <v>0</v>
      </c>
      <c r="T208" s="197">
        <f>S208*H208</f>
        <v>0</v>
      </c>
      <c r="U208" s="35"/>
      <c r="V208" s="35"/>
      <c r="W208" s="35"/>
      <c r="X208" s="35"/>
      <c r="Y208" s="35"/>
      <c r="Z208" s="35"/>
      <c r="AA208" s="35"/>
      <c r="AB208" s="35"/>
      <c r="AC208" s="35"/>
      <c r="AD208" s="35"/>
      <c r="AE208" s="35"/>
      <c r="AR208" s="198" t="s">
        <v>198</v>
      </c>
      <c r="AT208" s="198" t="s">
        <v>325</v>
      </c>
      <c r="AU208" s="198" t="s">
        <v>87</v>
      </c>
      <c r="AY208" s="18" t="s">
        <v>160</v>
      </c>
      <c r="BE208" s="199">
        <f>IF(N208="základní",J208,0)</f>
        <v>0</v>
      </c>
      <c r="BF208" s="199">
        <f>IF(N208="snížená",J208,0)</f>
        <v>0</v>
      </c>
      <c r="BG208" s="199">
        <f>IF(N208="zákl. přenesená",J208,0)</f>
        <v>0</v>
      </c>
      <c r="BH208" s="199">
        <f>IF(N208="sníž. přenesená",J208,0)</f>
        <v>0</v>
      </c>
      <c r="BI208" s="199">
        <f>IF(N208="nulová",J208,0)</f>
        <v>0</v>
      </c>
      <c r="BJ208" s="18" t="s">
        <v>85</v>
      </c>
      <c r="BK208" s="199">
        <f>ROUND(I208*H208,2)</f>
        <v>0</v>
      </c>
      <c r="BL208" s="18" t="s">
        <v>165</v>
      </c>
      <c r="BM208" s="198" t="s">
        <v>1862</v>
      </c>
    </row>
    <row r="209" spans="2:51" s="13" customFormat="1" ht="11.25">
      <c r="B209" s="202"/>
      <c r="C209" s="203"/>
      <c r="D209" s="204" t="s">
        <v>181</v>
      </c>
      <c r="E209" s="205" t="s">
        <v>1</v>
      </c>
      <c r="F209" s="206" t="s">
        <v>1860</v>
      </c>
      <c r="G209" s="203"/>
      <c r="H209" s="207">
        <v>114.4</v>
      </c>
      <c r="I209" s="208"/>
      <c r="J209" s="203"/>
      <c r="K209" s="203"/>
      <c r="L209" s="209"/>
      <c r="M209" s="210"/>
      <c r="N209" s="211"/>
      <c r="O209" s="211"/>
      <c r="P209" s="211"/>
      <c r="Q209" s="211"/>
      <c r="R209" s="211"/>
      <c r="S209" s="211"/>
      <c r="T209" s="212"/>
      <c r="AT209" s="213" t="s">
        <v>181</v>
      </c>
      <c r="AU209" s="213" t="s">
        <v>87</v>
      </c>
      <c r="AV209" s="13" t="s">
        <v>87</v>
      </c>
      <c r="AW209" s="13" t="s">
        <v>32</v>
      </c>
      <c r="AX209" s="13" t="s">
        <v>85</v>
      </c>
      <c r="AY209" s="213" t="s">
        <v>160</v>
      </c>
    </row>
    <row r="210" spans="1:65" s="2" customFormat="1" ht="21.75" customHeight="1">
      <c r="A210" s="35"/>
      <c r="B210" s="36"/>
      <c r="C210" s="186" t="s">
        <v>465</v>
      </c>
      <c r="D210" s="186" t="s">
        <v>161</v>
      </c>
      <c r="E210" s="187" t="s">
        <v>1863</v>
      </c>
      <c r="F210" s="188" t="s">
        <v>1864</v>
      </c>
      <c r="G210" s="189" t="s">
        <v>164</v>
      </c>
      <c r="H210" s="190">
        <v>5183</v>
      </c>
      <c r="I210" s="191"/>
      <c r="J210" s="192">
        <f>ROUND(I210*H210,2)</f>
        <v>0</v>
      </c>
      <c r="K210" s="193"/>
      <c r="L210" s="40"/>
      <c r="M210" s="194" t="s">
        <v>1</v>
      </c>
      <c r="N210" s="195" t="s">
        <v>42</v>
      </c>
      <c r="O210" s="72"/>
      <c r="P210" s="196">
        <f>O210*H210</f>
        <v>0</v>
      </c>
      <c r="Q210" s="196">
        <v>0</v>
      </c>
      <c r="R210" s="196">
        <f>Q210*H210</f>
        <v>0</v>
      </c>
      <c r="S210" s="196">
        <v>0</v>
      </c>
      <c r="T210" s="197">
        <f>S210*H210</f>
        <v>0</v>
      </c>
      <c r="U210" s="35"/>
      <c r="V210" s="35"/>
      <c r="W210" s="35"/>
      <c r="X210" s="35"/>
      <c r="Y210" s="35"/>
      <c r="Z210" s="35"/>
      <c r="AA210" s="35"/>
      <c r="AB210" s="35"/>
      <c r="AC210" s="35"/>
      <c r="AD210" s="35"/>
      <c r="AE210" s="35"/>
      <c r="AR210" s="198" t="s">
        <v>165</v>
      </c>
      <c r="AT210" s="198" t="s">
        <v>161</v>
      </c>
      <c r="AU210" s="198" t="s">
        <v>87</v>
      </c>
      <c r="AY210" s="18" t="s">
        <v>160</v>
      </c>
      <c r="BE210" s="199">
        <f>IF(N210="základní",J210,0)</f>
        <v>0</v>
      </c>
      <c r="BF210" s="199">
        <f>IF(N210="snížená",J210,0)</f>
        <v>0</v>
      </c>
      <c r="BG210" s="199">
        <f>IF(N210="zákl. přenesená",J210,0)</f>
        <v>0</v>
      </c>
      <c r="BH210" s="199">
        <f>IF(N210="sníž. přenesená",J210,0)</f>
        <v>0</v>
      </c>
      <c r="BI210" s="199">
        <f>IF(N210="nulová",J210,0)</f>
        <v>0</v>
      </c>
      <c r="BJ210" s="18" t="s">
        <v>85</v>
      </c>
      <c r="BK210" s="199">
        <f>ROUND(I210*H210,2)</f>
        <v>0</v>
      </c>
      <c r="BL210" s="18" t="s">
        <v>165</v>
      </c>
      <c r="BM210" s="198" t="s">
        <v>1865</v>
      </c>
    </row>
    <row r="211" spans="2:51" s="13" customFormat="1" ht="11.25">
      <c r="B211" s="202"/>
      <c r="C211" s="203"/>
      <c r="D211" s="204" t="s">
        <v>181</v>
      </c>
      <c r="E211" s="205" t="s">
        <v>1</v>
      </c>
      <c r="F211" s="206" t="s">
        <v>1847</v>
      </c>
      <c r="G211" s="203"/>
      <c r="H211" s="207">
        <v>5183</v>
      </c>
      <c r="I211" s="208"/>
      <c r="J211" s="203"/>
      <c r="K211" s="203"/>
      <c r="L211" s="209"/>
      <c r="M211" s="210"/>
      <c r="N211" s="211"/>
      <c r="O211" s="211"/>
      <c r="P211" s="211"/>
      <c r="Q211" s="211"/>
      <c r="R211" s="211"/>
      <c r="S211" s="211"/>
      <c r="T211" s="212"/>
      <c r="AT211" s="213" t="s">
        <v>181</v>
      </c>
      <c r="AU211" s="213" t="s">
        <v>87</v>
      </c>
      <c r="AV211" s="13" t="s">
        <v>87</v>
      </c>
      <c r="AW211" s="13" t="s">
        <v>32</v>
      </c>
      <c r="AX211" s="13" t="s">
        <v>85</v>
      </c>
      <c r="AY211" s="213" t="s">
        <v>160</v>
      </c>
    </row>
    <row r="212" spans="1:65" s="2" customFormat="1" ht="16.5" customHeight="1">
      <c r="A212" s="35"/>
      <c r="B212" s="36"/>
      <c r="C212" s="234" t="s">
        <v>470</v>
      </c>
      <c r="D212" s="234" t="s">
        <v>325</v>
      </c>
      <c r="E212" s="235" t="s">
        <v>1866</v>
      </c>
      <c r="F212" s="236" t="s">
        <v>1867</v>
      </c>
      <c r="G212" s="237" t="s">
        <v>452</v>
      </c>
      <c r="H212" s="238">
        <v>1</v>
      </c>
      <c r="I212" s="239"/>
      <c r="J212" s="240">
        <f>ROUND(I212*H212,2)</f>
        <v>0</v>
      </c>
      <c r="K212" s="241"/>
      <c r="L212" s="242"/>
      <c r="M212" s="243" t="s">
        <v>1</v>
      </c>
      <c r="N212" s="244" t="s">
        <v>42</v>
      </c>
      <c r="O212" s="72"/>
      <c r="P212" s="196">
        <f>O212*H212</f>
        <v>0</v>
      </c>
      <c r="Q212" s="196">
        <v>0.001</v>
      </c>
      <c r="R212" s="196">
        <f>Q212*H212</f>
        <v>0.001</v>
      </c>
      <c r="S212" s="196">
        <v>0</v>
      </c>
      <c r="T212" s="197">
        <f>S212*H212</f>
        <v>0</v>
      </c>
      <c r="U212" s="35"/>
      <c r="V212" s="35"/>
      <c r="W212" s="35"/>
      <c r="X212" s="35"/>
      <c r="Y212" s="35"/>
      <c r="Z212" s="35"/>
      <c r="AA212" s="35"/>
      <c r="AB212" s="35"/>
      <c r="AC212" s="35"/>
      <c r="AD212" s="35"/>
      <c r="AE212" s="35"/>
      <c r="AR212" s="198" t="s">
        <v>198</v>
      </c>
      <c r="AT212" s="198" t="s">
        <v>325</v>
      </c>
      <c r="AU212" s="198" t="s">
        <v>87</v>
      </c>
      <c r="AY212" s="18" t="s">
        <v>160</v>
      </c>
      <c r="BE212" s="199">
        <f>IF(N212="základní",J212,0)</f>
        <v>0</v>
      </c>
      <c r="BF212" s="199">
        <f>IF(N212="snížená",J212,0)</f>
        <v>0</v>
      </c>
      <c r="BG212" s="199">
        <f>IF(N212="zákl. přenesená",J212,0)</f>
        <v>0</v>
      </c>
      <c r="BH212" s="199">
        <f>IF(N212="sníž. přenesená",J212,0)</f>
        <v>0</v>
      </c>
      <c r="BI212" s="199">
        <f>IF(N212="nulová",J212,0)</f>
        <v>0</v>
      </c>
      <c r="BJ212" s="18" t="s">
        <v>85</v>
      </c>
      <c r="BK212" s="199">
        <f>ROUND(I212*H212,2)</f>
        <v>0</v>
      </c>
      <c r="BL212" s="18" t="s">
        <v>165</v>
      </c>
      <c r="BM212" s="198" t="s">
        <v>1868</v>
      </c>
    </row>
    <row r="213" spans="1:47" s="2" customFormat="1" ht="156">
      <c r="A213" s="35"/>
      <c r="B213" s="36"/>
      <c r="C213" s="37"/>
      <c r="D213" s="204" t="s">
        <v>187</v>
      </c>
      <c r="E213" s="37"/>
      <c r="F213" s="214" t="s">
        <v>1869</v>
      </c>
      <c r="G213" s="37"/>
      <c r="H213" s="37"/>
      <c r="I213" s="215"/>
      <c r="J213" s="37"/>
      <c r="K213" s="37"/>
      <c r="L213" s="40"/>
      <c r="M213" s="216"/>
      <c r="N213" s="217"/>
      <c r="O213" s="72"/>
      <c r="P213" s="72"/>
      <c r="Q213" s="72"/>
      <c r="R213" s="72"/>
      <c r="S213" s="72"/>
      <c r="T213" s="73"/>
      <c r="U213" s="35"/>
      <c r="V213" s="35"/>
      <c r="W213" s="35"/>
      <c r="X213" s="35"/>
      <c r="Y213" s="35"/>
      <c r="Z213" s="35"/>
      <c r="AA213" s="35"/>
      <c r="AB213" s="35"/>
      <c r="AC213" s="35"/>
      <c r="AD213" s="35"/>
      <c r="AE213" s="35"/>
      <c r="AT213" s="18" t="s">
        <v>187</v>
      </c>
      <c r="AU213" s="18" t="s">
        <v>87</v>
      </c>
    </row>
    <row r="214" spans="1:65" s="2" customFormat="1" ht="21.75" customHeight="1">
      <c r="A214" s="35"/>
      <c r="B214" s="36"/>
      <c r="C214" s="186" t="s">
        <v>474</v>
      </c>
      <c r="D214" s="186" t="s">
        <v>161</v>
      </c>
      <c r="E214" s="187" t="s">
        <v>1870</v>
      </c>
      <c r="F214" s="188" t="s">
        <v>1871</v>
      </c>
      <c r="G214" s="189" t="s">
        <v>179</v>
      </c>
      <c r="H214" s="190">
        <v>3597.11</v>
      </c>
      <c r="I214" s="191"/>
      <c r="J214" s="192">
        <f>ROUND(I214*H214,2)</f>
        <v>0</v>
      </c>
      <c r="K214" s="193"/>
      <c r="L214" s="40"/>
      <c r="M214" s="194" t="s">
        <v>1</v>
      </c>
      <c r="N214" s="195" t="s">
        <v>42</v>
      </c>
      <c r="O214" s="72"/>
      <c r="P214" s="196">
        <f>O214*H214</f>
        <v>0</v>
      </c>
      <c r="Q214" s="196">
        <v>0</v>
      </c>
      <c r="R214" s="196">
        <f>Q214*H214</f>
        <v>0</v>
      </c>
      <c r="S214" s="196">
        <v>0</v>
      </c>
      <c r="T214" s="197">
        <f>S214*H214</f>
        <v>0</v>
      </c>
      <c r="U214" s="35"/>
      <c r="V214" s="35"/>
      <c r="W214" s="35"/>
      <c r="X214" s="35"/>
      <c r="Y214" s="35"/>
      <c r="Z214" s="35"/>
      <c r="AA214" s="35"/>
      <c r="AB214" s="35"/>
      <c r="AC214" s="35"/>
      <c r="AD214" s="35"/>
      <c r="AE214" s="35"/>
      <c r="AR214" s="198" t="s">
        <v>165</v>
      </c>
      <c r="AT214" s="198" t="s">
        <v>161</v>
      </c>
      <c r="AU214" s="198" t="s">
        <v>87</v>
      </c>
      <c r="AY214" s="18" t="s">
        <v>160</v>
      </c>
      <c r="BE214" s="199">
        <f>IF(N214="základní",J214,0)</f>
        <v>0</v>
      </c>
      <c r="BF214" s="199">
        <f>IF(N214="snížená",J214,0)</f>
        <v>0</v>
      </c>
      <c r="BG214" s="199">
        <f>IF(N214="zákl. přenesená",J214,0)</f>
        <v>0</v>
      </c>
      <c r="BH214" s="199">
        <f>IF(N214="sníž. přenesená",J214,0)</f>
        <v>0</v>
      </c>
      <c r="BI214" s="199">
        <f>IF(N214="nulová",J214,0)</f>
        <v>0</v>
      </c>
      <c r="BJ214" s="18" t="s">
        <v>85</v>
      </c>
      <c r="BK214" s="199">
        <f>ROUND(I214*H214,2)</f>
        <v>0</v>
      </c>
      <c r="BL214" s="18" t="s">
        <v>165</v>
      </c>
      <c r="BM214" s="198" t="s">
        <v>393</v>
      </c>
    </row>
    <row r="215" spans="1:65" s="2" customFormat="1" ht="21.75" customHeight="1">
      <c r="A215" s="35"/>
      <c r="B215" s="36"/>
      <c r="C215" s="186" t="s">
        <v>478</v>
      </c>
      <c r="D215" s="186" t="s">
        <v>161</v>
      </c>
      <c r="E215" s="187" t="s">
        <v>1872</v>
      </c>
      <c r="F215" s="188" t="s">
        <v>1873</v>
      </c>
      <c r="G215" s="189" t="s">
        <v>1874</v>
      </c>
      <c r="H215" s="190">
        <v>0.36</v>
      </c>
      <c r="I215" s="191"/>
      <c r="J215" s="192">
        <f>ROUND(I215*H215,2)</f>
        <v>0</v>
      </c>
      <c r="K215" s="193"/>
      <c r="L215" s="40"/>
      <c r="M215" s="194" t="s">
        <v>1</v>
      </c>
      <c r="N215" s="195" t="s">
        <v>42</v>
      </c>
      <c r="O215" s="72"/>
      <c r="P215" s="196">
        <f>O215*H215</f>
        <v>0</v>
      </c>
      <c r="Q215" s="196">
        <v>0</v>
      </c>
      <c r="R215" s="196">
        <f>Q215*H215</f>
        <v>0</v>
      </c>
      <c r="S215" s="196">
        <v>0</v>
      </c>
      <c r="T215" s="197">
        <f>S215*H215</f>
        <v>0</v>
      </c>
      <c r="U215" s="35"/>
      <c r="V215" s="35"/>
      <c r="W215" s="35"/>
      <c r="X215" s="35"/>
      <c r="Y215" s="35"/>
      <c r="Z215" s="35"/>
      <c r="AA215" s="35"/>
      <c r="AB215" s="35"/>
      <c r="AC215" s="35"/>
      <c r="AD215" s="35"/>
      <c r="AE215" s="35"/>
      <c r="AR215" s="198" t="s">
        <v>165</v>
      </c>
      <c r="AT215" s="198" t="s">
        <v>161</v>
      </c>
      <c r="AU215" s="198" t="s">
        <v>87</v>
      </c>
      <c r="AY215" s="18" t="s">
        <v>160</v>
      </c>
      <c r="BE215" s="199">
        <f>IF(N215="základní",J215,0)</f>
        <v>0</v>
      </c>
      <c r="BF215" s="199">
        <f>IF(N215="snížená",J215,0)</f>
        <v>0</v>
      </c>
      <c r="BG215" s="199">
        <f>IF(N215="zákl. přenesená",J215,0)</f>
        <v>0</v>
      </c>
      <c r="BH215" s="199">
        <f>IF(N215="sníž. přenesená",J215,0)</f>
        <v>0</v>
      </c>
      <c r="BI215" s="199">
        <f>IF(N215="nulová",J215,0)</f>
        <v>0</v>
      </c>
      <c r="BJ215" s="18" t="s">
        <v>85</v>
      </c>
      <c r="BK215" s="199">
        <f>ROUND(I215*H215,2)</f>
        <v>0</v>
      </c>
      <c r="BL215" s="18" t="s">
        <v>165</v>
      </c>
      <c r="BM215" s="198" t="s">
        <v>401</v>
      </c>
    </row>
    <row r="216" spans="2:51" s="13" customFormat="1" ht="11.25">
      <c r="B216" s="202"/>
      <c r="C216" s="203"/>
      <c r="D216" s="204" t="s">
        <v>181</v>
      </c>
      <c r="E216" s="205" t="s">
        <v>1</v>
      </c>
      <c r="F216" s="206" t="s">
        <v>1875</v>
      </c>
      <c r="G216" s="203"/>
      <c r="H216" s="207">
        <v>0.36</v>
      </c>
      <c r="I216" s="208"/>
      <c r="J216" s="203"/>
      <c r="K216" s="203"/>
      <c r="L216" s="209"/>
      <c r="M216" s="210"/>
      <c r="N216" s="211"/>
      <c r="O216" s="211"/>
      <c r="P216" s="211"/>
      <c r="Q216" s="211"/>
      <c r="R216" s="211"/>
      <c r="S216" s="211"/>
      <c r="T216" s="212"/>
      <c r="AT216" s="213" t="s">
        <v>181</v>
      </c>
      <c r="AU216" s="213" t="s">
        <v>87</v>
      </c>
      <c r="AV216" s="13" t="s">
        <v>87</v>
      </c>
      <c r="AW216" s="13" t="s">
        <v>32</v>
      </c>
      <c r="AX216" s="13" t="s">
        <v>77</v>
      </c>
      <c r="AY216" s="213" t="s">
        <v>160</v>
      </c>
    </row>
    <row r="217" spans="2:51" s="14" customFormat="1" ht="11.25">
      <c r="B217" s="223"/>
      <c r="C217" s="224"/>
      <c r="D217" s="204" t="s">
        <v>181</v>
      </c>
      <c r="E217" s="225" t="s">
        <v>1</v>
      </c>
      <c r="F217" s="226" t="s">
        <v>281</v>
      </c>
      <c r="G217" s="224"/>
      <c r="H217" s="227">
        <v>0.36</v>
      </c>
      <c r="I217" s="228"/>
      <c r="J217" s="224"/>
      <c r="K217" s="224"/>
      <c r="L217" s="229"/>
      <c r="M217" s="230"/>
      <c r="N217" s="231"/>
      <c r="O217" s="231"/>
      <c r="P217" s="231"/>
      <c r="Q217" s="231"/>
      <c r="R217" s="231"/>
      <c r="S217" s="231"/>
      <c r="T217" s="232"/>
      <c r="AT217" s="233" t="s">
        <v>181</v>
      </c>
      <c r="AU217" s="233" t="s">
        <v>87</v>
      </c>
      <c r="AV217" s="14" t="s">
        <v>165</v>
      </c>
      <c r="AW217" s="14" t="s">
        <v>32</v>
      </c>
      <c r="AX217" s="14" t="s">
        <v>85</v>
      </c>
      <c r="AY217" s="233" t="s">
        <v>160</v>
      </c>
    </row>
    <row r="218" spans="1:65" s="2" customFormat="1" ht="21.75" customHeight="1">
      <c r="A218" s="35"/>
      <c r="B218" s="36"/>
      <c r="C218" s="186" t="s">
        <v>483</v>
      </c>
      <c r="D218" s="186" t="s">
        <v>161</v>
      </c>
      <c r="E218" s="187" t="s">
        <v>1876</v>
      </c>
      <c r="F218" s="188" t="s">
        <v>1877</v>
      </c>
      <c r="G218" s="189" t="s">
        <v>164</v>
      </c>
      <c r="H218" s="190">
        <v>4</v>
      </c>
      <c r="I218" s="191"/>
      <c r="J218" s="192">
        <f>ROUND(I218*H218,2)</f>
        <v>0</v>
      </c>
      <c r="K218" s="193"/>
      <c r="L218" s="40"/>
      <c r="M218" s="194" t="s">
        <v>1</v>
      </c>
      <c r="N218" s="195" t="s">
        <v>42</v>
      </c>
      <c r="O218" s="72"/>
      <c r="P218" s="196">
        <f>O218*H218</f>
        <v>0</v>
      </c>
      <c r="Q218" s="196">
        <v>0</v>
      </c>
      <c r="R218" s="196">
        <f>Q218*H218</f>
        <v>0</v>
      </c>
      <c r="S218" s="196">
        <v>0</v>
      </c>
      <c r="T218" s="197">
        <f>S218*H218</f>
        <v>0</v>
      </c>
      <c r="U218" s="35"/>
      <c r="V218" s="35"/>
      <c r="W218" s="35"/>
      <c r="X218" s="35"/>
      <c r="Y218" s="35"/>
      <c r="Z218" s="35"/>
      <c r="AA218" s="35"/>
      <c r="AB218" s="35"/>
      <c r="AC218" s="35"/>
      <c r="AD218" s="35"/>
      <c r="AE218" s="35"/>
      <c r="AR218" s="198" t="s">
        <v>165</v>
      </c>
      <c r="AT218" s="198" t="s">
        <v>161</v>
      </c>
      <c r="AU218" s="198" t="s">
        <v>87</v>
      </c>
      <c r="AY218" s="18" t="s">
        <v>160</v>
      </c>
      <c r="BE218" s="199">
        <f>IF(N218="základní",J218,0)</f>
        <v>0</v>
      </c>
      <c r="BF218" s="199">
        <f>IF(N218="snížená",J218,0)</f>
        <v>0</v>
      </c>
      <c r="BG218" s="199">
        <f>IF(N218="zákl. přenesená",J218,0)</f>
        <v>0</v>
      </c>
      <c r="BH218" s="199">
        <f>IF(N218="sníž. přenesená",J218,0)</f>
        <v>0</v>
      </c>
      <c r="BI218" s="199">
        <f>IF(N218="nulová",J218,0)</f>
        <v>0</v>
      </c>
      <c r="BJ218" s="18" t="s">
        <v>85</v>
      </c>
      <c r="BK218" s="199">
        <f>ROUND(I218*H218,2)</f>
        <v>0</v>
      </c>
      <c r="BL218" s="18" t="s">
        <v>165</v>
      </c>
      <c r="BM218" s="198" t="s">
        <v>350</v>
      </c>
    </row>
    <row r="219" spans="2:51" s="13" customFormat="1" ht="11.25">
      <c r="B219" s="202"/>
      <c r="C219" s="203"/>
      <c r="D219" s="204" t="s">
        <v>181</v>
      </c>
      <c r="E219" s="205" t="s">
        <v>1</v>
      </c>
      <c r="F219" s="206" t="s">
        <v>1878</v>
      </c>
      <c r="G219" s="203"/>
      <c r="H219" s="207">
        <v>4</v>
      </c>
      <c r="I219" s="208"/>
      <c r="J219" s="203"/>
      <c r="K219" s="203"/>
      <c r="L219" s="209"/>
      <c r="M219" s="210"/>
      <c r="N219" s="211"/>
      <c r="O219" s="211"/>
      <c r="P219" s="211"/>
      <c r="Q219" s="211"/>
      <c r="R219" s="211"/>
      <c r="S219" s="211"/>
      <c r="T219" s="212"/>
      <c r="AT219" s="213" t="s">
        <v>181</v>
      </c>
      <c r="AU219" s="213" t="s">
        <v>87</v>
      </c>
      <c r="AV219" s="13" t="s">
        <v>87</v>
      </c>
      <c r="AW219" s="13" t="s">
        <v>32</v>
      </c>
      <c r="AX219" s="13" t="s">
        <v>85</v>
      </c>
      <c r="AY219" s="213" t="s">
        <v>160</v>
      </c>
    </row>
    <row r="220" spans="1:65" s="2" customFormat="1" ht="16.5" customHeight="1">
      <c r="A220" s="35"/>
      <c r="B220" s="36"/>
      <c r="C220" s="234" t="s">
        <v>488</v>
      </c>
      <c r="D220" s="234" t="s">
        <v>325</v>
      </c>
      <c r="E220" s="235" t="s">
        <v>1879</v>
      </c>
      <c r="F220" s="236" t="s">
        <v>1880</v>
      </c>
      <c r="G220" s="237" t="s">
        <v>164</v>
      </c>
      <c r="H220" s="238">
        <v>2</v>
      </c>
      <c r="I220" s="239"/>
      <c r="J220" s="240">
        <f>ROUND(I220*H220,2)</f>
        <v>0</v>
      </c>
      <c r="K220" s="241"/>
      <c r="L220" s="242"/>
      <c r="M220" s="243" t="s">
        <v>1</v>
      </c>
      <c r="N220" s="244" t="s">
        <v>42</v>
      </c>
      <c r="O220" s="72"/>
      <c r="P220" s="196">
        <f>O220*H220</f>
        <v>0</v>
      </c>
      <c r="Q220" s="196">
        <v>0</v>
      </c>
      <c r="R220" s="196">
        <f>Q220*H220</f>
        <v>0</v>
      </c>
      <c r="S220" s="196">
        <v>0</v>
      </c>
      <c r="T220" s="197">
        <f>S220*H220</f>
        <v>0</v>
      </c>
      <c r="U220" s="35"/>
      <c r="V220" s="35"/>
      <c r="W220" s="35"/>
      <c r="X220" s="35"/>
      <c r="Y220" s="35"/>
      <c r="Z220" s="35"/>
      <c r="AA220" s="35"/>
      <c r="AB220" s="35"/>
      <c r="AC220" s="35"/>
      <c r="AD220" s="35"/>
      <c r="AE220" s="35"/>
      <c r="AR220" s="198" t="s">
        <v>198</v>
      </c>
      <c r="AT220" s="198" t="s">
        <v>325</v>
      </c>
      <c r="AU220" s="198" t="s">
        <v>87</v>
      </c>
      <c r="AY220" s="18" t="s">
        <v>160</v>
      </c>
      <c r="BE220" s="199">
        <f>IF(N220="základní",J220,0)</f>
        <v>0</v>
      </c>
      <c r="BF220" s="199">
        <f>IF(N220="snížená",J220,0)</f>
        <v>0</v>
      </c>
      <c r="BG220" s="199">
        <f>IF(N220="zákl. přenesená",J220,0)</f>
        <v>0</v>
      </c>
      <c r="BH220" s="199">
        <f>IF(N220="sníž. přenesená",J220,0)</f>
        <v>0</v>
      </c>
      <c r="BI220" s="199">
        <f>IF(N220="nulová",J220,0)</f>
        <v>0</v>
      </c>
      <c r="BJ220" s="18" t="s">
        <v>85</v>
      </c>
      <c r="BK220" s="199">
        <f>ROUND(I220*H220,2)</f>
        <v>0</v>
      </c>
      <c r="BL220" s="18" t="s">
        <v>165</v>
      </c>
      <c r="BM220" s="198" t="s">
        <v>416</v>
      </c>
    </row>
    <row r="221" spans="1:65" s="2" customFormat="1" ht="16.5" customHeight="1">
      <c r="A221" s="35"/>
      <c r="B221" s="36"/>
      <c r="C221" s="234" t="s">
        <v>492</v>
      </c>
      <c r="D221" s="234" t="s">
        <v>325</v>
      </c>
      <c r="E221" s="235" t="s">
        <v>1881</v>
      </c>
      <c r="F221" s="236" t="s">
        <v>1882</v>
      </c>
      <c r="G221" s="237" t="s">
        <v>164</v>
      </c>
      <c r="H221" s="238">
        <v>2</v>
      </c>
      <c r="I221" s="239"/>
      <c r="J221" s="240">
        <f>ROUND(I221*H221,2)</f>
        <v>0</v>
      </c>
      <c r="K221" s="241"/>
      <c r="L221" s="242"/>
      <c r="M221" s="243" t="s">
        <v>1</v>
      </c>
      <c r="N221" s="244" t="s">
        <v>42</v>
      </c>
      <c r="O221" s="72"/>
      <c r="P221" s="196">
        <f>O221*H221</f>
        <v>0</v>
      </c>
      <c r="Q221" s="196">
        <v>0.003</v>
      </c>
      <c r="R221" s="196">
        <f>Q221*H221</f>
        <v>0.006</v>
      </c>
      <c r="S221" s="196">
        <v>0</v>
      </c>
      <c r="T221" s="197">
        <f>S221*H221</f>
        <v>0</v>
      </c>
      <c r="U221" s="35"/>
      <c r="V221" s="35"/>
      <c r="W221" s="35"/>
      <c r="X221" s="35"/>
      <c r="Y221" s="35"/>
      <c r="Z221" s="35"/>
      <c r="AA221" s="35"/>
      <c r="AB221" s="35"/>
      <c r="AC221" s="35"/>
      <c r="AD221" s="35"/>
      <c r="AE221" s="35"/>
      <c r="AR221" s="198" t="s">
        <v>198</v>
      </c>
      <c r="AT221" s="198" t="s">
        <v>325</v>
      </c>
      <c r="AU221" s="198" t="s">
        <v>87</v>
      </c>
      <c r="AY221" s="18" t="s">
        <v>160</v>
      </c>
      <c r="BE221" s="199">
        <f>IF(N221="základní",J221,0)</f>
        <v>0</v>
      </c>
      <c r="BF221" s="199">
        <f>IF(N221="snížená",J221,0)</f>
        <v>0</v>
      </c>
      <c r="BG221" s="199">
        <f>IF(N221="zákl. přenesená",J221,0)</f>
        <v>0</v>
      </c>
      <c r="BH221" s="199">
        <f>IF(N221="sníž. přenesená",J221,0)</f>
        <v>0</v>
      </c>
      <c r="BI221" s="199">
        <f>IF(N221="nulová",J221,0)</f>
        <v>0</v>
      </c>
      <c r="BJ221" s="18" t="s">
        <v>85</v>
      </c>
      <c r="BK221" s="199">
        <f>ROUND(I221*H221,2)</f>
        <v>0</v>
      </c>
      <c r="BL221" s="18" t="s">
        <v>165</v>
      </c>
      <c r="BM221" s="198" t="s">
        <v>1883</v>
      </c>
    </row>
    <row r="222" spans="1:65" s="2" customFormat="1" ht="21.75" customHeight="1">
      <c r="A222" s="35"/>
      <c r="B222" s="36"/>
      <c r="C222" s="186" t="s">
        <v>496</v>
      </c>
      <c r="D222" s="186" t="s">
        <v>161</v>
      </c>
      <c r="E222" s="187" t="s">
        <v>1884</v>
      </c>
      <c r="F222" s="188" t="s">
        <v>1885</v>
      </c>
      <c r="G222" s="189" t="s">
        <v>164</v>
      </c>
      <c r="H222" s="190">
        <v>17</v>
      </c>
      <c r="I222" s="191"/>
      <c r="J222" s="192">
        <f>ROUND(I222*H222,2)</f>
        <v>0</v>
      </c>
      <c r="K222" s="193"/>
      <c r="L222" s="40"/>
      <c r="M222" s="194" t="s">
        <v>1</v>
      </c>
      <c r="N222" s="195" t="s">
        <v>42</v>
      </c>
      <c r="O222" s="72"/>
      <c r="P222" s="196">
        <f>O222*H222</f>
        <v>0</v>
      </c>
      <c r="Q222" s="196">
        <v>0</v>
      </c>
      <c r="R222" s="196">
        <f>Q222*H222</f>
        <v>0</v>
      </c>
      <c r="S222" s="196">
        <v>0</v>
      </c>
      <c r="T222" s="197">
        <f>S222*H222</f>
        <v>0</v>
      </c>
      <c r="U222" s="35"/>
      <c r="V222" s="35"/>
      <c r="W222" s="35"/>
      <c r="X222" s="35"/>
      <c r="Y222" s="35"/>
      <c r="Z222" s="35"/>
      <c r="AA222" s="35"/>
      <c r="AB222" s="35"/>
      <c r="AC222" s="35"/>
      <c r="AD222" s="35"/>
      <c r="AE222" s="35"/>
      <c r="AR222" s="198" t="s">
        <v>165</v>
      </c>
      <c r="AT222" s="198" t="s">
        <v>161</v>
      </c>
      <c r="AU222" s="198" t="s">
        <v>87</v>
      </c>
      <c r="AY222" s="18" t="s">
        <v>160</v>
      </c>
      <c r="BE222" s="199">
        <f>IF(N222="základní",J222,0)</f>
        <v>0</v>
      </c>
      <c r="BF222" s="199">
        <f>IF(N222="snížená",J222,0)</f>
        <v>0</v>
      </c>
      <c r="BG222" s="199">
        <f>IF(N222="zákl. přenesená",J222,0)</f>
        <v>0</v>
      </c>
      <c r="BH222" s="199">
        <f>IF(N222="sníž. přenesená",J222,0)</f>
        <v>0</v>
      </c>
      <c r="BI222" s="199">
        <f>IF(N222="nulová",J222,0)</f>
        <v>0</v>
      </c>
      <c r="BJ222" s="18" t="s">
        <v>85</v>
      </c>
      <c r="BK222" s="199">
        <f>ROUND(I222*H222,2)</f>
        <v>0</v>
      </c>
      <c r="BL222" s="18" t="s">
        <v>165</v>
      </c>
      <c r="BM222" s="198" t="s">
        <v>1886</v>
      </c>
    </row>
    <row r="223" spans="2:51" s="13" customFormat="1" ht="11.25">
      <c r="B223" s="202"/>
      <c r="C223" s="203"/>
      <c r="D223" s="204" t="s">
        <v>181</v>
      </c>
      <c r="E223" s="205" t="s">
        <v>1</v>
      </c>
      <c r="F223" s="206" t="s">
        <v>1887</v>
      </c>
      <c r="G223" s="203"/>
      <c r="H223" s="207">
        <v>17</v>
      </c>
      <c r="I223" s="208"/>
      <c r="J223" s="203"/>
      <c r="K223" s="203"/>
      <c r="L223" s="209"/>
      <c r="M223" s="210"/>
      <c r="N223" s="211"/>
      <c r="O223" s="211"/>
      <c r="P223" s="211"/>
      <c r="Q223" s="211"/>
      <c r="R223" s="211"/>
      <c r="S223" s="211"/>
      <c r="T223" s="212"/>
      <c r="AT223" s="213" t="s">
        <v>181</v>
      </c>
      <c r="AU223" s="213" t="s">
        <v>87</v>
      </c>
      <c r="AV223" s="13" t="s">
        <v>87</v>
      </c>
      <c r="AW223" s="13" t="s">
        <v>32</v>
      </c>
      <c r="AX223" s="13" t="s">
        <v>85</v>
      </c>
      <c r="AY223" s="213" t="s">
        <v>160</v>
      </c>
    </row>
    <row r="224" spans="1:65" s="2" customFormat="1" ht="16.5" customHeight="1">
      <c r="A224" s="35"/>
      <c r="B224" s="36"/>
      <c r="C224" s="234" t="s">
        <v>509</v>
      </c>
      <c r="D224" s="234" t="s">
        <v>325</v>
      </c>
      <c r="E224" s="235" t="s">
        <v>1888</v>
      </c>
      <c r="F224" s="236" t="s">
        <v>1889</v>
      </c>
      <c r="G224" s="237" t="s">
        <v>164</v>
      </c>
      <c r="H224" s="238">
        <v>4</v>
      </c>
      <c r="I224" s="239"/>
      <c r="J224" s="240">
        <f aca="true" t="shared" si="20" ref="J224:J233">ROUND(I224*H224,2)</f>
        <v>0</v>
      </c>
      <c r="K224" s="241"/>
      <c r="L224" s="242"/>
      <c r="M224" s="243" t="s">
        <v>1</v>
      </c>
      <c r="N224" s="244" t="s">
        <v>42</v>
      </c>
      <c r="O224" s="72"/>
      <c r="P224" s="196">
        <f aca="true" t="shared" si="21" ref="P224:P233">O224*H224</f>
        <v>0</v>
      </c>
      <c r="Q224" s="196">
        <v>0.027</v>
      </c>
      <c r="R224" s="196">
        <f aca="true" t="shared" si="22" ref="R224:R233">Q224*H224</f>
        <v>0.108</v>
      </c>
      <c r="S224" s="196">
        <v>0</v>
      </c>
      <c r="T224" s="197">
        <f aca="true" t="shared" si="23" ref="T224:T233">S224*H224</f>
        <v>0</v>
      </c>
      <c r="U224" s="35"/>
      <c r="V224" s="35"/>
      <c r="W224" s="35"/>
      <c r="X224" s="35"/>
      <c r="Y224" s="35"/>
      <c r="Z224" s="35"/>
      <c r="AA224" s="35"/>
      <c r="AB224" s="35"/>
      <c r="AC224" s="35"/>
      <c r="AD224" s="35"/>
      <c r="AE224" s="35"/>
      <c r="AR224" s="198" t="s">
        <v>198</v>
      </c>
      <c r="AT224" s="198" t="s">
        <v>325</v>
      </c>
      <c r="AU224" s="198" t="s">
        <v>87</v>
      </c>
      <c r="AY224" s="18" t="s">
        <v>160</v>
      </c>
      <c r="BE224" s="199">
        <f aca="true" t="shared" si="24" ref="BE224:BE233">IF(N224="základní",J224,0)</f>
        <v>0</v>
      </c>
      <c r="BF224" s="199">
        <f aca="true" t="shared" si="25" ref="BF224:BF233">IF(N224="snížená",J224,0)</f>
        <v>0</v>
      </c>
      <c r="BG224" s="199">
        <f aca="true" t="shared" si="26" ref="BG224:BG233">IF(N224="zákl. přenesená",J224,0)</f>
        <v>0</v>
      </c>
      <c r="BH224" s="199">
        <f aca="true" t="shared" si="27" ref="BH224:BH233">IF(N224="sníž. přenesená",J224,0)</f>
        <v>0</v>
      </c>
      <c r="BI224" s="199">
        <f aca="true" t="shared" si="28" ref="BI224:BI233">IF(N224="nulová",J224,0)</f>
        <v>0</v>
      </c>
      <c r="BJ224" s="18" t="s">
        <v>85</v>
      </c>
      <c r="BK224" s="199">
        <f aca="true" t="shared" si="29" ref="BK224:BK233">ROUND(I224*H224,2)</f>
        <v>0</v>
      </c>
      <c r="BL224" s="18" t="s">
        <v>165</v>
      </c>
      <c r="BM224" s="198" t="s">
        <v>1890</v>
      </c>
    </row>
    <row r="225" spans="1:65" s="2" customFormat="1" ht="16.5" customHeight="1">
      <c r="A225" s="35"/>
      <c r="B225" s="36"/>
      <c r="C225" s="234" t="s">
        <v>390</v>
      </c>
      <c r="D225" s="234" t="s">
        <v>325</v>
      </c>
      <c r="E225" s="235" t="s">
        <v>1891</v>
      </c>
      <c r="F225" s="236" t="s">
        <v>1892</v>
      </c>
      <c r="G225" s="237" t="s">
        <v>164</v>
      </c>
      <c r="H225" s="238">
        <v>4</v>
      </c>
      <c r="I225" s="239"/>
      <c r="J225" s="240">
        <f t="shared" si="20"/>
        <v>0</v>
      </c>
      <c r="K225" s="241"/>
      <c r="L225" s="242"/>
      <c r="M225" s="243" t="s">
        <v>1</v>
      </c>
      <c r="N225" s="244" t="s">
        <v>42</v>
      </c>
      <c r="O225" s="72"/>
      <c r="P225" s="196">
        <f t="shared" si="21"/>
        <v>0</v>
      </c>
      <c r="Q225" s="196">
        <v>0.027</v>
      </c>
      <c r="R225" s="196">
        <f t="shared" si="22"/>
        <v>0.108</v>
      </c>
      <c r="S225" s="196">
        <v>0</v>
      </c>
      <c r="T225" s="197">
        <f t="shared" si="23"/>
        <v>0</v>
      </c>
      <c r="U225" s="35"/>
      <c r="V225" s="35"/>
      <c r="W225" s="35"/>
      <c r="X225" s="35"/>
      <c r="Y225" s="35"/>
      <c r="Z225" s="35"/>
      <c r="AA225" s="35"/>
      <c r="AB225" s="35"/>
      <c r="AC225" s="35"/>
      <c r="AD225" s="35"/>
      <c r="AE225" s="35"/>
      <c r="AR225" s="198" t="s">
        <v>198</v>
      </c>
      <c r="AT225" s="198" t="s">
        <v>325</v>
      </c>
      <c r="AU225" s="198" t="s">
        <v>87</v>
      </c>
      <c r="AY225" s="18" t="s">
        <v>160</v>
      </c>
      <c r="BE225" s="199">
        <f t="shared" si="24"/>
        <v>0</v>
      </c>
      <c r="BF225" s="199">
        <f t="shared" si="25"/>
        <v>0</v>
      </c>
      <c r="BG225" s="199">
        <f t="shared" si="26"/>
        <v>0</v>
      </c>
      <c r="BH225" s="199">
        <f t="shared" si="27"/>
        <v>0</v>
      </c>
      <c r="BI225" s="199">
        <f t="shared" si="28"/>
        <v>0</v>
      </c>
      <c r="BJ225" s="18" t="s">
        <v>85</v>
      </c>
      <c r="BK225" s="199">
        <f t="shared" si="29"/>
        <v>0</v>
      </c>
      <c r="BL225" s="18" t="s">
        <v>165</v>
      </c>
      <c r="BM225" s="198" t="s">
        <v>1893</v>
      </c>
    </row>
    <row r="226" spans="1:65" s="2" customFormat="1" ht="16.5" customHeight="1">
      <c r="A226" s="35"/>
      <c r="B226" s="36"/>
      <c r="C226" s="234" t="s">
        <v>517</v>
      </c>
      <c r="D226" s="234" t="s">
        <v>325</v>
      </c>
      <c r="E226" s="235" t="s">
        <v>1894</v>
      </c>
      <c r="F226" s="236" t="s">
        <v>1895</v>
      </c>
      <c r="G226" s="237" t="s">
        <v>164</v>
      </c>
      <c r="H226" s="238">
        <v>1</v>
      </c>
      <c r="I226" s="239"/>
      <c r="J226" s="240">
        <f t="shared" si="20"/>
        <v>0</v>
      </c>
      <c r="K226" s="241"/>
      <c r="L226" s="242"/>
      <c r="M226" s="243" t="s">
        <v>1</v>
      </c>
      <c r="N226" s="244" t="s">
        <v>42</v>
      </c>
      <c r="O226" s="72"/>
      <c r="P226" s="196">
        <f t="shared" si="21"/>
        <v>0</v>
      </c>
      <c r="Q226" s="196">
        <v>0.027</v>
      </c>
      <c r="R226" s="196">
        <f t="shared" si="22"/>
        <v>0.027</v>
      </c>
      <c r="S226" s="196">
        <v>0</v>
      </c>
      <c r="T226" s="197">
        <f t="shared" si="23"/>
        <v>0</v>
      </c>
      <c r="U226" s="35"/>
      <c r="V226" s="35"/>
      <c r="W226" s="35"/>
      <c r="X226" s="35"/>
      <c r="Y226" s="35"/>
      <c r="Z226" s="35"/>
      <c r="AA226" s="35"/>
      <c r="AB226" s="35"/>
      <c r="AC226" s="35"/>
      <c r="AD226" s="35"/>
      <c r="AE226" s="35"/>
      <c r="AR226" s="198" t="s">
        <v>198</v>
      </c>
      <c r="AT226" s="198" t="s">
        <v>325</v>
      </c>
      <c r="AU226" s="198" t="s">
        <v>87</v>
      </c>
      <c r="AY226" s="18" t="s">
        <v>160</v>
      </c>
      <c r="BE226" s="199">
        <f t="shared" si="24"/>
        <v>0</v>
      </c>
      <c r="BF226" s="199">
        <f t="shared" si="25"/>
        <v>0</v>
      </c>
      <c r="BG226" s="199">
        <f t="shared" si="26"/>
        <v>0</v>
      </c>
      <c r="BH226" s="199">
        <f t="shared" si="27"/>
        <v>0</v>
      </c>
      <c r="BI226" s="199">
        <f t="shared" si="28"/>
        <v>0</v>
      </c>
      <c r="BJ226" s="18" t="s">
        <v>85</v>
      </c>
      <c r="BK226" s="199">
        <f t="shared" si="29"/>
        <v>0</v>
      </c>
      <c r="BL226" s="18" t="s">
        <v>165</v>
      </c>
      <c r="BM226" s="198" t="s">
        <v>1896</v>
      </c>
    </row>
    <row r="227" spans="1:65" s="2" customFormat="1" ht="16.5" customHeight="1">
      <c r="A227" s="35"/>
      <c r="B227" s="36"/>
      <c r="C227" s="234" t="s">
        <v>521</v>
      </c>
      <c r="D227" s="234" t="s">
        <v>325</v>
      </c>
      <c r="E227" s="235" t="s">
        <v>1897</v>
      </c>
      <c r="F227" s="236" t="s">
        <v>1898</v>
      </c>
      <c r="G227" s="237" t="s">
        <v>164</v>
      </c>
      <c r="H227" s="238">
        <v>2</v>
      </c>
      <c r="I227" s="239"/>
      <c r="J227" s="240">
        <f t="shared" si="20"/>
        <v>0</v>
      </c>
      <c r="K227" s="241"/>
      <c r="L227" s="242"/>
      <c r="M227" s="243" t="s">
        <v>1</v>
      </c>
      <c r="N227" s="244" t="s">
        <v>42</v>
      </c>
      <c r="O227" s="72"/>
      <c r="P227" s="196">
        <f t="shared" si="21"/>
        <v>0</v>
      </c>
      <c r="Q227" s="196">
        <v>0.027</v>
      </c>
      <c r="R227" s="196">
        <f t="shared" si="22"/>
        <v>0.054</v>
      </c>
      <c r="S227" s="196">
        <v>0</v>
      </c>
      <c r="T227" s="197">
        <f t="shared" si="23"/>
        <v>0</v>
      </c>
      <c r="U227" s="35"/>
      <c r="V227" s="35"/>
      <c r="W227" s="35"/>
      <c r="X227" s="35"/>
      <c r="Y227" s="35"/>
      <c r="Z227" s="35"/>
      <c r="AA227" s="35"/>
      <c r="AB227" s="35"/>
      <c r="AC227" s="35"/>
      <c r="AD227" s="35"/>
      <c r="AE227" s="35"/>
      <c r="AR227" s="198" t="s">
        <v>198</v>
      </c>
      <c r="AT227" s="198" t="s">
        <v>325</v>
      </c>
      <c r="AU227" s="198" t="s">
        <v>87</v>
      </c>
      <c r="AY227" s="18" t="s">
        <v>160</v>
      </c>
      <c r="BE227" s="199">
        <f t="shared" si="24"/>
        <v>0</v>
      </c>
      <c r="BF227" s="199">
        <f t="shared" si="25"/>
        <v>0</v>
      </c>
      <c r="BG227" s="199">
        <f t="shared" si="26"/>
        <v>0</v>
      </c>
      <c r="BH227" s="199">
        <f t="shared" si="27"/>
        <v>0</v>
      </c>
      <c r="BI227" s="199">
        <f t="shared" si="28"/>
        <v>0</v>
      </c>
      <c r="BJ227" s="18" t="s">
        <v>85</v>
      </c>
      <c r="BK227" s="199">
        <f t="shared" si="29"/>
        <v>0</v>
      </c>
      <c r="BL227" s="18" t="s">
        <v>165</v>
      </c>
      <c r="BM227" s="198" t="s">
        <v>1899</v>
      </c>
    </row>
    <row r="228" spans="1:65" s="2" customFormat="1" ht="16.5" customHeight="1">
      <c r="A228" s="35"/>
      <c r="B228" s="36"/>
      <c r="C228" s="234" t="s">
        <v>526</v>
      </c>
      <c r="D228" s="234" t="s">
        <v>325</v>
      </c>
      <c r="E228" s="235" t="s">
        <v>1900</v>
      </c>
      <c r="F228" s="236" t="s">
        <v>1901</v>
      </c>
      <c r="G228" s="237" t="s">
        <v>164</v>
      </c>
      <c r="H228" s="238">
        <v>2</v>
      </c>
      <c r="I228" s="239"/>
      <c r="J228" s="240">
        <f t="shared" si="20"/>
        <v>0</v>
      </c>
      <c r="K228" s="241"/>
      <c r="L228" s="242"/>
      <c r="M228" s="243" t="s">
        <v>1</v>
      </c>
      <c r="N228" s="244" t="s">
        <v>42</v>
      </c>
      <c r="O228" s="72"/>
      <c r="P228" s="196">
        <f t="shared" si="21"/>
        <v>0</v>
      </c>
      <c r="Q228" s="196">
        <v>0.027</v>
      </c>
      <c r="R228" s="196">
        <f t="shared" si="22"/>
        <v>0.054</v>
      </c>
      <c r="S228" s="196">
        <v>0</v>
      </c>
      <c r="T228" s="197">
        <f t="shared" si="23"/>
        <v>0</v>
      </c>
      <c r="U228" s="35"/>
      <c r="V228" s="35"/>
      <c r="W228" s="35"/>
      <c r="X228" s="35"/>
      <c r="Y228" s="35"/>
      <c r="Z228" s="35"/>
      <c r="AA228" s="35"/>
      <c r="AB228" s="35"/>
      <c r="AC228" s="35"/>
      <c r="AD228" s="35"/>
      <c r="AE228" s="35"/>
      <c r="AR228" s="198" t="s">
        <v>198</v>
      </c>
      <c r="AT228" s="198" t="s">
        <v>325</v>
      </c>
      <c r="AU228" s="198" t="s">
        <v>87</v>
      </c>
      <c r="AY228" s="18" t="s">
        <v>160</v>
      </c>
      <c r="BE228" s="199">
        <f t="shared" si="24"/>
        <v>0</v>
      </c>
      <c r="BF228" s="199">
        <f t="shared" si="25"/>
        <v>0</v>
      </c>
      <c r="BG228" s="199">
        <f t="shared" si="26"/>
        <v>0</v>
      </c>
      <c r="BH228" s="199">
        <f t="shared" si="27"/>
        <v>0</v>
      </c>
      <c r="BI228" s="199">
        <f t="shared" si="28"/>
        <v>0</v>
      </c>
      <c r="BJ228" s="18" t="s">
        <v>85</v>
      </c>
      <c r="BK228" s="199">
        <f t="shared" si="29"/>
        <v>0</v>
      </c>
      <c r="BL228" s="18" t="s">
        <v>165</v>
      </c>
      <c r="BM228" s="198" t="s">
        <v>1902</v>
      </c>
    </row>
    <row r="229" spans="1:65" s="2" customFormat="1" ht="16.5" customHeight="1">
      <c r="A229" s="35"/>
      <c r="B229" s="36"/>
      <c r="C229" s="186" t="s">
        <v>457</v>
      </c>
      <c r="D229" s="186" t="s">
        <v>161</v>
      </c>
      <c r="E229" s="187" t="s">
        <v>1903</v>
      </c>
      <c r="F229" s="188" t="s">
        <v>1904</v>
      </c>
      <c r="G229" s="189" t="s">
        <v>164</v>
      </c>
      <c r="H229" s="190">
        <v>13</v>
      </c>
      <c r="I229" s="191"/>
      <c r="J229" s="192">
        <f t="shared" si="20"/>
        <v>0</v>
      </c>
      <c r="K229" s="193"/>
      <c r="L229" s="40"/>
      <c r="M229" s="194" t="s">
        <v>1</v>
      </c>
      <c r="N229" s="195" t="s">
        <v>42</v>
      </c>
      <c r="O229" s="72"/>
      <c r="P229" s="196">
        <f t="shared" si="21"/>
        <v>0</v>
      </c>
      <c r="Q229" s="196">
        <v>0</v>
      </c>
      <c r="R229" s="196">
        <f t="shared" si="22"/>
        <v>0</v>
      </c>
      <c r="S229" s="196">
        <v>0</v>
      </c>
      <c r="T229" s="197">
        <f t="shared" si="23"/>
        <v>0</v>
      </c>
      <c r="U229" s="35"/>
      <c r="V229" s="35"/>
      <c r="W229" s="35"/>
      <c r="X229" s="35"/>
      <c r="Y229" s="35"/>
      <c r="Z229" s="35"/>
      <c r="AA229" s="35"/>
      <c r="AB229" s="35"/>
      <c r="AC229" s="35"/>
      <c r="AD229" s="35"/>
      <c r="AE229" s="35"/>
      <c r="AR229" s="198" t="s">
        <v>165</v>
      </c>
      <c r="AT229" s="198" t="s">
        <v>161</v>
      </c>
      <c r="AU229" s="198" t="s">
        <v>87</v>
      </c>
      <c r="AY229" s="18" t="s">
        <v>160</v>
      </c>
      <c r="BE229" s="199">
        <f t="shared" si="24"/>
        <v>0</v>
      </c>
      <c r="BF229" s="199">
        <f t="shared" si="25"/>
        <v>0</v>
      </c>
      <c r="BG229" s="199">
        <f t="shared" si="26"/>
        <v>0</v>
      </c>
      <c r="BH229" s="199">
        <f t="shared" si="27"/>
        <v>0</v>
      </c>
      <c r="BI229" s="199">
        <f t="shared" si="28"/>
        <v>0</v>
      </c>
      <c r="BJ229" s="18" t="s">
        <v>85</v>
      </c>
      <c r="BK229" s="199">
        <f t="shared" si="29"/>
        <v>0</v>
      </c>
      <c r="BL229" s="18" t="s">
        <v>165</v>
      </c>
      <c r="BM229" s="198" t="s">
        <v>1905</v>
      </c>
    </row>
    <row r="230" spans="1:65" s="2" customFormat="1" ht="16.5" customHeight="1">
      <c r="A230" s="35"/>
      <c r="B230" s="36"/>
      <c r="C230" s="234" t="s">
        <v>534</v>
      </c>
      <c r="D230" s="234" t="s">
        <v>325</v>
      </c>
      <c r="E230" s="235" t="s">
        <v>1906</v>
      </c>
      <c r="F230" s="236" t="s">
        <v>1907</v>
      </c>
      <c r="G230" s="237" t="s">
        <v>164</v>
      </c>
      <c r="H230" s="238">
        <v>39</v>
      </c>
      <c r="I230" s="239"/>
      <c r="J230" s="240">
        <f t="shared" si="20"/>
        <v>0</v>
      </c>
      <c r="K230" s="241"/>
      <c r="L230" s="242"/>
      <c r="M230" s="243" t="s">
        <v>1</v>
      </c>
      <c r="N230" s="244" t="s">
        <v>42</v>
      </c>
      <c r="O230" s="72"/>
      <c r="P230" s="196">
        <f t="shared" si="21"/>
        <v>0</v>
      </c>
      <c r="Q230" s="196">
        <v>0.00709</v>
      </c>
      <c r="R230" s="196">
        <f t="shared" si="22"/>
        <v>0.27651</v>
      </c>
      <c r="S230" s="196">
        <v>0</v>
      </c>
      <c r="T230" s="197">
        <f t="shared" si="23"/>
        <v>0</v>
      </c>
      <c r="U230" s="35"/>
      <c r="V230" s="35"/>
      <c r="W230" s="35"/>
      <c r="X230" s="35"/>
      <c r="Y230" s="35"/>
      <c r="Z230" s="35"/>
      <c r="AA230" s="35"/>
      <c r="AB230" s="35"/>
      <c r="AC230" s="35"/>
      <c r="AD230" s="35"/>
      <c r="AE230" s="35"/>
      <c r="AR230" s="198" t="s">
        <v>198</v>
      </c>
      <c r="AT230" s="198" t="s">
        <v>325</v>
      </c>
      <c r="AU230" s="198" t="s">
        <v>87</v>
      </c>
      <c r="AY230" s="18" t="s">
        <v>160</v>
      </c>
      <c r="BE230" s="199">
        <f t="shared" si="24"/>
        <v>0</v>
      </c>
      <c r="BF230" s="199">
        <f t="shared" si="25"/>
        <v>0</v>
      </c>
      <c r="BG230" s="199">
        <f t="shared" si="26"/>
        <v>0</v>
      </c>
      <c r="BH230" s="199">
        <f t="shared" si="27"/>
        <v>0</v>
      </c>
      <c r="BI230" s="199">
        <f t="shared" si="28"/>
        <v>0</v>
      </c>
      <c r="BJ230" s="18" t="s">
        <v>85</v>
      </c>
      <c r="BK230" s="199">
        <f t="shared" si="29"/>
        <v>0</v>
      </c>
      <c r="BL230" s="18" t="s">
        <v>165</v>
      </c>
      <c r="BM230" s="198" t="s">
        <v>1908</v>
      </c>
    </row>
    <row r="231" spans="1:65" s="2" customFormat="1" ht="21.75" customHeight="1">
      <c r="A231" s="35"/>
      <c r="B231" s="36"/>
      <c r="C231" s="186" t="s">
        <v>540</v>
      </c>
      <c r="D231" s="186" t="s">
        <v>161</v>
      </c>
      <c r="E231" s="187" t="s">
        <v>1909</v>
      </c>
      <c r="F231" s="188" t="s">
        <v>1910</v>
      </c>
      <c r="G231" s="189" t="s">
        <v>164</v>
      </c>
      <c r="H231" s="190">
        <v>4</v>
      </c>
      <c r="I231" s="191"/>
      <c r="J231" s="192">
        <f t="shared" si="20"/>
        <v>0</v>
      </c>
      <c r="K231" s="193"/>
      <c r="L231" s="40"/>
      <c r="M231" s="194" t="s">
        <v>1</v>
      </c>
      <c r="N231" s="195" t="s">
        <v>42</v>
      </c>
      <c r="O231" s="72"/>
      <c r="P231" s="196">
        <f t="shared" si="21"/>
        <v>0</v>
      </c>
      <c r="Q231" s="196">
        <v>0</v>
      </c>
      <c r="R231" s="196">
        <f t="shared" si="22"/>
        <v>0</v>
      </c>
      <c r="S231" s="196">
        <v>0</v>
      </c>
      <c r="T231" s="197">
        <f t="shared" si="23"/>
        <v>0</v>
      </c>
      <c r="U231" s="35"/>
      <c r="V231" s="35"/>
      <c r="W231" s="35"/>
      <c r="X231" s="35"/>
      <c r="Y231" s="35"/>
      <c r="Z231" s="35"/>
      <c r="AA231" s="35"/>
      <c r="AB231" s="35"/>
      <c r="AC231" s="35"/>
      <c r="AD231" s="35"/>
      <c r="AE231" s="35"/>
      <c r="AR231" s="198" t="s">
        <v>165</v>
      </c>
      <c r="AT231" s="198" t="s">
        <v>161</v>
      </c>
      <c r="AU231" s="198" t="s">
        <v>87</v>
      </c>
      <c r="AY231" s="18" t="s">
        <v>160</v>
      </c>
      <c r="BE231" s="199">
        <f t="shared" si="24"/>
        <v>0</v>
      </c>
      <c r="BF231" s="199">
        <f t="shared" si="25"/>
        <v>0</v>
      </c>
      <c r="BG231" s="199">
        <f t="shared" si="26"/>
        <v>0</v>
      </c>
      <c r="BH231" s="199">
        <f t="shared" si="27"/>
        <v>0</v>
      </c>
      <c r="BI231" s="199">
        <f t="shared" si="28"/>
        <v>0</v>
      </c>
      <c r="BJ231" s="18" t="s">
        <v>85</v>
      </c>
      <c r="BK231" s="199">
        <f t="shared" si="29"/>
        <v>0</v>
      </c>
      <c r="BL231" s="18" t="s">
        <v>165</v>
      </c>
      <c r="BM231" s="198" t="s">
        <v>1911</v>
      </c>
    </row>
    <row r="232" spans="1:65" s="2" customFormat="1" ht="21.75" customHeight="1">
      <c r="A232" s="35"/>
      <c r="B232" s="36"/>
      <c r="C232" s="186" t="s">
        <v>545</v>
      </c>
      <c r="D232" s="186" t="s">
        <v>161</v>
      </c>
      <c r="E232" s="187" t="s">
        <v>1912</v>
      </c>
      <c r="F232" s="188" t="s">
        <v>1913</v>
      </c>
      <c r="G232" s="189" t="s">
        <v>164</v>
      </c>
      <c r="H232" s="190">
        <v>4</v>
      </c>
      <c r="I232" s="191"/>
      <c r="J232" s="192">
        <f t="shared" si="20"/>
        <v>0</v>
      </c>
      <c r="K232" s="193"/>
      <c r="L232" s="40"/>
      <c r="M232" s="194" t="s">
        <v>1</v>
      </c>
      <c r="N232" s="195" t="s">
        <v>42</v>
      </c>
      <c r="O232" s="72"/>
      <c r="P232" s="196">
        <f t="shared" si="21"/>
        <v>0</v>
      </c>
      <c r="Q232" s="196">
        <v>0.00128</v>
      </c>
      <c r="R232" s="196">
        <f t="shared" si="22"/>
        <v>0.00512</v>
      </c>
      <c r="S232" s="196">
        <v>0</v>
      </c>
      <c r="T232" s="197">
        <f t="shared" si="23"/>
        <v>0</v>
      </c>
      <c r="U232" s="35"/>
      <c r="V232" s="35"/>
      <c r="W232" s="35"/>
      <c r="X232" s="35"/>
      <c r="Y232" s="35"/>
      <c r="Z232" s="35"/>
      <c r="AA232" s="35"/>
      <c r="AB232" s="35"/>
      <c r="AC232" s="35"/>
      <c r="AD232" s="35"/>
      <c r="AE232" s="35"/>
      <c r="AR232" s="198" t="s">
        <v>165</v>
      </c>
      <c r="AT232" s="198" t="s">
        <v>161</v>
      </c>
      <c r="AU232" s="198" t="s">
        <v>87</v>
      </c>
      <c r="AY232" s="18" t="s">
        <v>160</v>
      </c>
      <c r="BE232" s="199">
        <f t="shared" si="24"/>
        <v>0</v>
      </c>
      <c r="BF232" s="199">
        <f t="shared" si="25"/>
        <v>0</v>
      </c>
      <c r="BG232" s="199">
        <f t="shared" si="26"/>
        <v>0</v>
      </c>
      <c r="BH232" s="199">
        <f t="shared" si="27"/>
        <v>0</v>
      </c>
      <c r="BI232" s="199">
        <f t="shared" si="28"/>
        <v>0</v>
      </c>
      <c r="BJ232" s="18" t="s">
        <v>85</v>
      </c>
      <c r="BK232" s="199">
        <f t="shared" si="29"/>
        <v>0</v>
      </c>
      <c r="BL232" s="18" t="s">
        <v>165</v>
      </c>
      <c r="BM232" s="198" t="s">
        <v>1914</v>
      </c>
    </row>
    <row r="233" spans="1:65" s="2" customFormat="1" ht="21.75" customHeight="1">
      <c r="A233" s="35"/>
      <c r="B233" s="36"/>
      <c r="C233" s="186" t="s">
        <v>549</v>
      </c>
      <c r="D233" s="186" t="s">
        <v>161</v>
      </c>
      <c r="E233" s="187" t="s">
        <v>1915</v>
      </c>
      <c r="F233" s="188" t="s">
        <v>1916</v>
      </c>
      <c r="G233" s="189" t="s">
        <v>179</v>
      </c>
      <c r="H233" s="190">
        <v>3883.11</v>
      </c>
      <c r="I233" s="191"/>
      <c r="J233" s="192">
        <f t="shared" si="20"/>
        <v>0</v>
      </c>
      <c r="K233" s="193"/>
      <c r="L233" s="40"/>
      <c r="M233" s="194" t="s">
        <v>1</v>
      </c>
      <c r="N233" s="195" t="s">
        <v>42</v>
      </c>
      <c r="O233" s="72"/>
      <c r="P233" s="196">
        <f t="shared" si="21"/>
        <v>0</v>
      </c>
      <c r="Q233" s="196">
        <v>0</v>
      </c>
      <c r="R233" s="196">
        <f t="shared" si="22"/>
        <v>0</v>
      </c>
      <c r="S233" s="196">
        <v>0</v>
      </c>
      <c r="T233" s="197">
        <f t="shared" si="23"/>
        <v>0</v>
      </c>
      <c r="U233" s="35"/>
      <c r="V233" s="35"/>
      <c r="W233" s="35"/>
      <c r="X233" s="35"/>
      <c r="Y233" s="35"/>
      <c r="Z233" s="35"/>
      <c r="AA233" s="35"/>
      <c r="AB233" s="35"/>
      <c r="AC233" s="35"/>
      <c r="AD233" s="35"/>
      <c r="AE233" s="35"/>
      <c r="AR233" s="198" t="s">
        <v>165</v>
      </c>
      <c r="AT233" s="198" t="s">
        <v>161</v>
      </c>
      <c r="AU233" s="198" t="s">
        <v>87</v>
      </c>
      <c r="AY233" s="18" t="s">
        <v>160</v>
      </c>
      <c r="BE233" s="199">
        <f t="shared" si="24"/>
        <v>0</v>
      </c>
      <c r="BF233" s="199">
        <f t="shared" si="25"/>
        <v>0</v>
      </c>
      <c r="BG233" s="199">
        <f t="shared" si="26"/>
        <v>0</v>
      </c>
      <c r="BH233" s="199">
        <f t="shared" si="27"/>
        <v>0</v>
      </c>
      <c r="BI233" s="199">
        <f t="shared" si="28"/>
        <v>0</v>
      </c>
      <c r="BJ233" s="18" t="s">
        <v>85</v>
      </c>
      <c r="BK233" s="199">
        <f t="shared" si="29"/>
        <v>0</v>
      </c>
      <c r="BL233" s="18" t="s">
        <v>165</v>
      </c>
      <c r="BM233" s="198" t="s">
        <v>540</v>
      </c>
    </row>
    <row r="234" spans="1:47" s="2" customFormat="1" ht="19.5">
      <c r="A234" s="35"/>
      <c r="B234" s="36"/>
      <c r="C234" s="37"/>
      <c r="D234" s="204" t="s">
        <v>187</v>
      </c>
      <c r="E234" s="37"/>
      <c r="F234" s="214" t="s">
        <v>1917</v>
      </c>
      <c r="G234" s="37"/>
      <c r="H234" s="37"/>
      <c r="I234" s="215"/>
      <c r="J234" s="37"/>
      <c r="K234" s="37"/>
      <c r="L234" s="40"/>
      <c r="M234" s="216"/>
      <c r="N234" s="217"/>
      <c r="O234" s="72"/>
      <c r="P234" s="72"/>
      <c r="Q234" s="72"/>
      <c r="R234" s="72"/>
      <c r="S234" s="72"/>
      <c r="T234" s="73"/>
      <c r="U234" s="35"/>
      <c r="V234" s="35"/>
      <c r="W234" s="35"/>
      <c r="X234" s="35"/>
      <c r="Y234" s="35"/>
      <c r="Z234" s="35"/>
      <c r="AA234" s="35"/>
      <c r="AB234" s="35"/>
      <c r="AC234" s="35"/>
      <c r="AD234" s="35"/>
      <c r="AE234" s="35"/>
      <c r="AT234" s="18" t="s">
        <v>187</v>
      </c>
      <c r="AU234" s="18" t="s">
        <v>87</v>
      </c>
    </row>
    <row r="235" spans="2:51" s="13" customFormat="1" ht="11.25">
      <c r="B235" s="202"/>
      <c r="C235" s="203"/>
      <c r="D235" s="204" t="s">
        <v>181</v>
      </c>
      <c r="E235" s="205" t="s">
        <v>1</v>
      </c>
      <c r="F235" s="206" t="s">
        <v>1918</v>
      </c>
      <c r="G235" s="203"/>
      <c r="H235" s="207">
        <v>3883.11</v>
      </c>
      <c r="I235" s="208"/>
      <c r="J235" s="203"/>
      <c r="K235" s="203"/>
      <c r="L235" s="209"/>
      <c r="M235" s="210"/>
      <c r="N235" s="211"/>
      <c r="O235" s="211"/>
      <c r="P235" s="211"/>
      <c r="Q235" s="211"/>
      <c r="R235" s="211"/>
      <c r="S235" s="211"/>
      <c r="T235" s="212"/>
      <c r="AT235" s="213" t="s">
        <v>181</v>
      </c>
      <c r="AU235" s="213" t="s">
        <v>87</v>
      </c>
      <c r="AV235" s="13" t="s">
        <v>87</v>
      </c>
      <c r="AW235" s="13" t="s">
        <v>32</v>
      </c>
      <c r="AX235" s="13" t="s">
        <v>85</v>
      </c>
      <c r="AY235" s="213" t="s">
        <v>160</v>
      </c>
    </row>
    <row r="236" spans="1:65" s="2" customFormat="1" ht="16.5" customHeight="1">
      <c r="A236" s="35"/>
      <c r="B236" s="36"/>
      <c r="C236" s="186" t="s">
        <v>557</v>
      </c>
      <c r="D236" s="186" t="s">
        <v>161</v>
      </c>
      <c r="E236" s="187" t="s">
        <v>1919</v>
      </c>
      <c r="F236" s="188" t="s">
        <v>1920</v>
      </c>
      <c r="G236" s="189" t="s">
        <v>179</v>
      </c>
      <c r="H236" s="190">
        <v>3597.11</v>
      </c>
      <c r="I236" s="191"/>
      <c r="J236" s="192">
        <f>ROUND(I236*H236,2)</f>
        <v>0</v>
      </c>
      <c r="K236" s="193"/>
      <c r="L236" s="40"/>
      <c r="M236" s="194" t="s">
        <v>1</v>
      </c>
      <c r="N236" s="195" t="s">
        <v>42</v>
      </c>
      <c r="O236" s="72"/>
      <c r="P236" s="196">
        <f>O236*H236</f>
        <v>0</v>
      </c>
      <c r="Q236" s="196">
        <v>0</v>
      </c>
      <c r="R236" s="196">
        <f>Q236*H236</f>
        <v>0</v>
      </c>
      <c r="S236" s="196">
        <v>0</v>
      </c>
      <c r="T236" s="197">
        <f>S236*H236</f>
        <v>0</v>
      </c>
      <c r="U236" s="35"/>
      <c r="V236" s="35"/>
      <c r="W236" s="35"/>
      <c r="X236" s="35"/>
      <c r="Y236" s="35"/>
      <c r="Z236" s="35"/>
      <c r="AA236" s="35"/>
      <c r="AB236" s="35"/>
      <c r="AC236" s="35"/>
      <c r="AD236" s="35"/>
      <c r="AE236" s="35"/>
      <c r="AR236" s="198" t="s">
        <v>165</v>
      </c>
      <c r="AT236" s="198" t="s">
        <v>161</v>
      </c>
      <c r="AU236" s="198" t="s">
        <v>87</v>
      </c>
      <c r="AY236" s="18" t="s">
        <v>160</v>
      </c>
      <c r="BE236" s="199">
        <f>IF(N236="základní",J236,0)</f>
        <v>0</v>
      </c>
      <c r="BF236" s="199">
        <f>IF(N236="snížená",J236,0)</f>
        <v>0</v>
      </c>
      <c r="BG236" s="199">
        <f>IF(N236="zákl. přenesená",J236,0)</f>
        <v>0</v>
      </c>
      <c r="BH236" s="199">
        <f>IF(N236="sníž. přenesená",J236,0)</f>
        <v>0</v>
      </c>
      <c r="BI236" s="199">
        <f>IF(N236="nulová",J236,0)</f>
        <v>0</v>
      </c>
      <c r="BJ236" s="18" t="s">
        <v>85</v>
      </c>
      <c r="BK236" s="199">
        <f>ROUND(I236*H236,2)</f>
        <v>0</v>
      </c>
      <c r="BL236" s="18" t="s">
        <v>165</v>
      </c>
      <c r="BM236" s="198" t="s">
        <v>549</v>
      </c>
    </row>
    <row r="237" spans="1:65" s="2" customFormat="1" ht="16.5" customHeight="1">
      <c r="A237" s="35"/>
      <c r="B237" s="36"/>
      <c r="C237" s="186" t="s">
        <v>1067</v>
      </c>
      <c r="D237" s="186" t="s">
        <v>161</v>
      </c>
      <c r="E237" s="187" t="s">
        <v>1921</v>
      </c>
      <c r="F237" s="188" t="s">
        <v>1922</v>
      </c>
      <c r="G237" s="189" t="s">
        <v>179</v>
      </c>
      <c r="H237" s="190">
        <v>3597.11</v>
      </c>
      <c r="I237" s="191"/>
      <c r="J237" s="192">
        <f>ROUND(I237*H237,2)</f>
        <v>0</v>
      </c>
      <c r="K237" s="193"/>
      <c r="L237" s="40"/>
      <c r="M237" s="194" t="s">
        <v>1</v>
      </c>
      <c r="N237" s="195" t="s">
        <v>42</v>
      </c>
      <c r="O237" s="72"/>
      <c r="P237" s="196">
        <f>O237*H237</f>
        <v>0</v>
      </c>
      <c r="Q237" s="196">
        <v>0</v>
      </c>
      <c r="R237" s="196">
        <f>Q237*H237</f>
        <v>0</v>
      </c>
      <c r="S237" s="196">
        <v>0</v>
      </c>
      <c r="T237" s="197">
        <f>S237*H237</f>
        <v>0</v>
      </c>
      <c r="U237" s="35"/>
      <c r="V237" s="35"/>
      <c r="W237" s="35"/>
      <c r="X237" s="35"/>
      <c r="Y237" s="35"/>
      <c r="Z237" s="35"/>
      <c r="AA237" s="35"/>
      <c r="AB237" s="35"/>
      <c r="AC237" s="35"/>
      <c r="AD237" s="35"/>
      <c r="AE237" s="35"/>
      <c r="AR237" s="198" t="s">
        <v>165</v>
      </c>
      <c r="AT237" s="198" t="s">
        <v>161</v>
      </c>
      <c r="AU237" s="198" t="s">
        <v>87</v>
      </c>
      <c r="AY237" s="18" t="s">
        <v>160</v>
      </c>
      <c r="BE237" s="199">
        <f>IF(N237="základní",J237,0)</f>
        <v>0</v>
      </c>
      <c r="BF237" s="199">
        <f>IF(N237="snížená",J237,0)</f>
        <v>0</v>
      </c>
      <c r="BG237" s="199">
        <f>IF(N237="zákl. přenesená",J237,0)</f>
        <v>0</v>
      </c>
      <c r="BH237" s="199">
        <f>IF(N237="sníž. přenesená",J237,0)</f>
        <v>0</v>
      </c>
      <c r="BI237" s="199">
        <f>IF(N237="nulová",J237,0)</f>
        <v>0</v>
      </c>
      <c r="BJ237" s="18" t="s">
        <v>85</v>
      </c>
      <c r="BK237" s="199">
        <f>ROUND(I237*H237,2)</f>
        <v>0</v>
      </c>
      <c r="BL237" s="18" t="s">
        <v>165</v>
      </c>
      <c r="BM237" s="198" t="s">
        <v>1067</v>
      </c>
    </row>
    <row r="238" spans="1:65" s="2" customFormat="1" ht="16.5" customHeight="1">
      <c r="A238" s="35"/>
      <c r="B238" s="36"/>
      <c r="C238" s="186" t="s">
        <v>1071</v>
      </c>
      <c r="D238" s="186" t="s">
        <v>161</v>
      </c>
      <c r="E238" s="187" t="s">
        <v>1923</v>
      </c>
      <c r="F238" s="188" t="s">
        <v>1924</v>
      </c>
      <c r="G238" s="189" t="s">
        <v>179</v>
      </c>
      <c r="H238" s="190">
        <v>307</v>
      </c>
      <c r="I238" s="191"/>
      <c r="J238" s="192">
        <f>ROUND(I238*H238,2)</f>
        <v>0</v>
      </c>
      <c r="K238" s="193"/>
      <c r="L238" s="40"/>
      <c r="M238" s="194" t="s">
        <v>1</v>
      </c>
      <c r="N238" s="195" t="s">
        <v>42</v>
      </c>
      <c r="O238" s="72"/>
      <c r="P238" s="196">
        <f>O238*H238</f>
        <v>0</v>
      </c>
      <c r="Q238" s="196">
        <v>0</v>
      </c>
      <c r="R238" s="196">
        <f>Q238*H238</f>
        <v>0</v>
      </c>
      <c r="S238" s="196">
        <v>0</v>
      </c>
      <c r="T238" s="197">
        <f>S238*H238</f>
        <v>0</v>
      </c>
      <c r="U238" s="35"/>
      <c r="V238" s="35"/>
      <c r="W238" s="35"/>
      <c r="X238" s="35"/>
      <c r="Y238" s="35"/>
      <c r="Z238" s="35"/>
      <c r="AA238" s="35"/>
      <c r="AB238" s="35"/>
      <c r="AC238" s="35"/>
      <c r="AD238" s="35"/>
      <c r="AE238" s="35"/>
      <c r="AR238" s="198" t="s">
        <v>165</v>
      </c>
      <c r="AT238" s="198" t="s">
        <v>161</v>
      </c>
      <c r="AU238" s="198" t="s">
        <v>87</v>
      </c>
      <c r="AY238" s="18" t="s">
        <v>160</v>
      </c>
      <c r="BE238" s="199">
        <f>IF(N238="základní",J238,0)</f>
        <v>0</v>
      </c>
      <c r="BF238" s="199">
        <f>IF(N238="snížená",J238,0)</f>
        <v>0</v>
      </c>
      <c r="BG238" s="199">
        <f>IF(N238="zákl. přenesená",J238,0)</f>
        <v>0</v>
      </c>
      <c r="BH238" s="199">
        <f>IF(N238="sníž. přenesená",J238,0)</f>
        <v>0</v>
      </c>
      <c r="BI238" s="199">
        <f>IF(N238="nulová",J238,0)</f>
        <v>0</v>
      </c>
      <c r="BJ238" s="18" t="s">
        <v>85</v>
      </c>
      <c r="BK238" s="199">
        <f>ROUND(I238*H238,2)</f>
        <v>0</v>
      </c>
      <c r="BL238" s="18" t="s">
        <v>165</v>
      </c>
      <c r="BM238" s="198" t="s">
        <v>1925</v>
      </c>
    </row>
    <row r="239" spans="2:51" s="13" customFormat="1" ht="11.25">
      <c r="B239" s="202"/>
      <c r="C239" s="203"/>
      <c r="D239" s="204" t="s">
        <v>181</v>
      </c>
      <c r="E239" s="205" t="s">
        <v>1</v>
      </c>
      <c r="F239" s="206" t="s">
        <v>1926</v>
      </c>
      <c r="G239" s="203"/>
      <c r="H239" s="207">
        <v>307</v>
      </c>
      <c r="I239" s="208"/>
      <c r="J239" s="203"/>
      <c r="K239" s="203"/>
      <c r="L239" s="209"/>
      <c r="M239" s="210"/>
      <c r="N239" s="211"/>
      <c r="O239" s="211"/>
      <c r="P239" s="211"/>
      <c r="Q239" s="211"/>
      <c r="R239" s="211"/>
      <c r="S239" s="211"/>
      <c r="T239" s="212"/>
      <c r="AT239" s="213" t="s">
        <v>181</v>
      </c>
      <c r="AU239" s="213" t="s">
        <v>87</v>
      </c>
      <c r="AV239" s="13" t="s">
        <v>87</v>
      </c>
      <c r="AW239" s="13" t="s">
        <v>32</v>
      </c>
      <c r="AX239" s="13" t="s">
        <v>85</v>
      </c>
      <c r="AY239" s="213" t="s">
        <v>160</v>
      </c>
    </row>
    <row r="240" spans="1:65" s="2" customFormat="1" ht="16.5" customHeight="1">
      <c r="A240" s="35"/>
      <c r="B240" s="36"/>
      <c r="C240" s="234" t="s">
        <v>1075</v>
      </c>
      <c r="D240" s="234" t="s">
        <v>325</v>
      </c>
      <c r="E240" s="235" t="s">
        <v>1927</v>
      </c>
      <c r="F240" s="236" t="s">
        <v>1928</v>
      </c>
      <c r="G240" s="237" t="s">
        <v>274</v>
      </c>
      <c r="H240" s="238">
        <v>21.49</v>
      </c>
      <c r="I240" s="239"/>
      <c r="J240" s="240">
        <f>ROUND(I240*H240,2)</f>
        <v>0</v>
      </c>
      <c r="K240" s="241"/>
      <c r="L240" s="242"/>
      <c r="M240" s="243" t="s">
        <v>1</v>
      </c>
      <c r="N240" s="244" t="s">
        <v>42</v>
      </c>
      <c r="O240" s="72"/>
      <c r="P240" s="196">
        <f>O240*H240</f>
        <v>0</v>
      </c>
      <c r="Q240" s="196">
        <v>0.2</v>
      </c>
      <c r="R240" s="196">
        <f>Q240*H240</f>
        <v>4.298</v>
      </c>
      <c r="S240" s="196">
        <v>0</v>
      </c>
      <c r="T240" s="197">
        <f>S240*H240</f>
        <v>0</v>
      </c>
      <c r="U240" s="35"/>
      <c r="V240" s="35"/>
      <c r="W240" s="35"/>
      <c r="X240" s="35"/>
      <c r="Y240" s="35"/>
      <c r="Z240" s="35"/>
      <c r="AA240" s="35"/>
      <c r="AB240" s="35"/>
      <c r="AC240" s="35"/>
      <c r="AD240" s="35"/>
      <c r="AE240" s="35"/>
      <c r="AR240" s="198" t="s">
        <v>198</v>
      </c>
      <c r="AT240" s="198" t="s">
        <v>325</v>
      </c>
      <c r="AU240" s="198" t="s">
        <v>87</v>
      </c>
      <c r="AY240" s="18" t="s">
        <v>160</v>
      </c>
      <c r="BE240" s="199">
        <f>IF(N240="základní",J240,0)</f>
        <v>0</v>
      </c>
      <c r="BF240" s="199">
        <f>IF(N240="snížená",J240,0)</f>
        <v>0</v>
      </c>
      <c r="BG240" s="199">
        <f>IF(N240="zákl. přenesená",J240,0)</f>
        <v>0</v>
      </c>
      <c r="BH240" s="199">
        <f>IF(N240="sníž. přenesená",J240,0)</f>
        <v>0</v>
      </c>
      <c r="BI240" s="199">
        <f>IF(N240="nulová",J240,0)</f>
        <v>0</v>
      </c>
      <c r="BJ240" s="18" t="s">
        <v>85</v>
      </c>
      <c r="BK240" s="199">
        <f>ROUND(I240*H240,2)</f>
        <v>0</v>
      </c>
      <c r="BL240" s="18" t="s">
        <v>165</v>
      </c>
      <c r="BM240" s="198" t="s">
        <v>1929</v>
      </c>
    </row>
    <row r="241" spans="2:51" s="13" customFormat="1" ht="11.25">
      <c r="B241" s="202"/>
      <c r="C241" s="203"/>
      <c r="D241" s="204" t="s">
        <v>181</v>
      </c>
      <c r="E241" s="203"/>
      <c r="F241" s="206" t="s">
        <v>1930</v>
      </c>
      <c r="G241" s="203"/>
      <c r="H241" s="207">
        <v>21.49</v>
      </c>
      <c r="I241" s="208"/>
      <c r="J241" s="203"/>
      <c r="K241" s="203"/>
      <c r="L241" s="209"/>
      <c r="M241" s="210"/>
      <c r="N241" s="211"/>
      <c r="O241" s="211"/>
      <c r="P241" s="211"/>
      <c r="Q241" s="211"/>
      <c r="R241" s="211"/>
      <c r="S241" s="211"/>
      <c r="T241" s="212"/>
      <c r="AT241" s="213" t="s">
        <v>181</v>
      </c>
      <c r="AU241" s="213" t="s">
        <v>87</v>
      </c>
      <c r="AV241" s="13" t="s">
        <v>87</v>
      </c>
      <c r="AW241" s="13" t="s">
        <v>4</v>
      </c>
      <c r="AX241" s="13" t="s">
        <v>85</v>
      </c>
      <c r="AY241" s="213" t="s">
        <v>160</v>
      </c>
    </row>
    <row r="242" spans="1:65" s="2" customFormat="1" ht="16.5" customHeight="1">
      <c r="A242" s="35"/>
      <c r="B242" s="36"/>
      <c r="C242" s="186" t="s">
        <v>1080</v>
      </c>
      <c r="D242" s="186" t="s">
        <v>161</v>
      </c>
      <c r="E242" s="187" t="s">
        <v>1931</v>
      </c>
      <c r="F242" s="188" t="s">
        <v>1932</v>
      </c>
      <c r="G242" s="189" t="s">
        <v>1874</v>
      </c>
      <c r="H242" s="190">
        <v>0.36</v>
      </c>
      <c r="I242" s="191"/>
      <c r="J242" s="192">
        <f>ROUND(I242*H242,2)</f>
        <v>0</v>
      </c>
      <c r="K242" s="193"/>
      <c r="L242" s="40"/>
      <c r="M242" s="194" t="s">
        <v>1</v>
      </c>
      <c r="N242" s="195" t="s">
        <v>42</v>
      </c>
      <c r="O242" s="72"/>
      <c r="P242" s="196">
        <f>O242*H242</f>
        <v>0</v>
      </c>
      <c r="Q242" s="196">
        <v>0</v>
      </c>
      <c r="R242" s="196">
        <f>Q242*H242</f>
        <v>0</v>
      </c>
      <c r="S242" s="196">
        <v>0</v>
      </c>
      <c r="T242" s="197">
        <f>S242*H242</f>
        <v>0</v>
      </c>
      <c r="U242" s="35"/>
      <c r="V242" s="35"/>
      <c r="W242" s="35"/>
      <c r="X242" s="35"/>
      <c r="Y242" s="35"/>
      <c r="Z242" s="35"/>
      <c r="AA242" s="35"/>
      <c r="AB242" s="35"/>
      <c r="AC242" s="35"/>
      <c r="AD242" s="35"/>
      <c r="AE242" s="35"/>
      <c r="AR242" s="198" t="s">
        <v>165</v>
      </c>
      <c r="AT242" s="198" t="s">
        <v>161</v>
      </c>
      <c r="AU242" s="198" t="s">
        <v>87</v>
      </c>
      <c r="AY242" s="18" t="s">
        <v>160</v>
      </c>
      <c r="BE242" s="199">
        <f>IF(N242="základní",J242,0)</f>
        <v>0</v>
      </c>
      <c r="BF242" s="199">
        <f>IF(N242="snížená",J242,0)</f>
        <v>0</v>
      </c>
      <c r="BG242" s="199">
        <f>IF(N242="zákl. přenesená",J242,0)</f>
        <v>0</v>
      </c>
      <c r="BH242" s="199">
        <f>IF(N242="sníž. přenesená",J242,0)</f>
        <v>0</v>
      </c>
      <c r="BI242" s="199">
        <f>IF(N242="nulová",J242,0)</f>
        <v>0</v>
      </c>
      <c r="BJ242" s="18" t="s">
        <v>85</v>
      </c>
      <c r="BK242" s="199">
        <f>ROUND(I242*H242,2)</f>
        <v>0</v>
      </c>
      <c r="BL242" s="18" t="s">
        <v>165</v>
      </c>
      <c r="BM242" s="198" t="s">
        <v>473</v>
      </c>
    </row>
    <row r="243" spans="2:51" s="13" customFormat="1" ht="11.25">
      <c r="B243" s="202"/>
      <c r="C243" s="203"/>
      <c r="D243" s="204" t="s">
        <v>181</v>
      </c>
      <c r="E243" s="205" t="s">
        <v>1</v>
      </c>
      <c r="F243" s="206" t="s">
        <v>1875</v>
      </c>
      <c r="G243" s="203"/>
      <c r="H243" s="207">
        <v>0.36</v>
      </c>
      <c r="I243" s="208"/>
      <c r="J243" s="203"/>
      <c r="K243" s="203"/>
      <c r="L243" s="209"/>
      <c r="M243" s="210"/>
      <c r="N243" s="211"/>
      <c r="O243" s="211"/>
      <c r="P243" s="211"/>
      <c r="Q243" s="211"/>
      <c r="R243" s="211"/>
      <c r="S243" s="211"/>
      <c r="T243" s="212"/>
      <c r="AT243" s="213" t="s">
        <v>181</v>
      </c>
      <c r="AU243" s="213" t="s">
        <v>87</v>
      </c>
      <c r="AV243" s="13" t="s">
        <v>87</v>
      </c>
      <c r="AW243" s="13" t="s">
        <v>32</v>
      </c>
      <c r="AX243" s="13" t="s">
        <v>77</v>
      </c>
      <c r="AY243" s="213" t="s">
        <v>160</v>
      </c>
    </row>
    <row r="244" spans="2:51" s="14" customFormat="1" ht="11.25">
      <c r="B244" s="223"/>
      <c r="C244" s="224"/>
      <c r="D244" s="204" t="s">
        <v>181</v>
      </c>
      <c r="E244" s="225" t="s">
        <v>1</v>
      </c>
      <c r="F244" s="226" t="s">
        <v>281</v>
      </c>
      <c r="G244" s="224"/>
      <c r="H244" s="227">
        <v>0.36</v>
      </c>
      <c r="I244" s="228"/>
      <c r="J244" s="224"/>
      <c r="K244" s="224"/>
      <c r="L244" s="229"/>
      <c r="M244" s="230"/>
      <c r="N244" s="231"/>
      <c r="O244" s="231"/>
      <c r="P244" s="231"/>
      <c r="Q244" s="231"/>
      <c r="R244" s="231"/>
      <c r="S244" s="231"/>
      <c r="T244" s="232"/>
      <c r="AT244" s="233" t="s">
        <v>181</v>
      </c>
      <c r="AU244" s="233" t="s">
        <v>87</v>
      </c>
      <c r="AV244" s="14" t="s">
        <v>165</v>
      </c>
      <c r="AW244" s="14" t="s">
        <v>32</v>
      </c>
      <c r="AX244" s="14" t="s">
        <v>85</v>
      </c>
      <c r="AY244" s="233" t="s">
        <v>160</v>
      </c>
    </row>
    <row r="245" spans="1:65" s="2" customFormat="1" ht="16.5" customHeight="1">
      <c r="A245" s="35"/>
      <c r="B245" s="36"/>
      <c r="C245" s="234" t="s">
        <v>1082</v>
      </c>
      <c r="D245" s="234" t="s">
        <v>325</v>
      </c>
      <c r="E245" s="235" t="s">
        <v>1933</v>
      </c>
      <c r="F245" s="236" t="s">
        <v>1934</v>
      </c>
      <c r="G245" s="237" t="s">
        <v>328</v>
      </c>
      <c r="H245" s="238">
        <v>370.502</v>
      </c>
      <c r="I245" s="239"/>
      <c r="J245" s="240">
        <f>ROUND(I245*H245,2)</f>
        <v>0</v>
      </c>
      <c r="K245" s="241"/>
      <c r="L245" s="242"/>
      <c r="M245" s="243" t="s">
        <v>1</v>
      </c>
      <c r="N245" s="244" t="s">
        <v>42</v>
      </c>
      <c r="O245" s="72"/>
      <c r="P245" s="196">
        <f>O245*H245</f>
        <v>0</v>
      </c>
      <c r="Q245" s="196">
        <v>0.001</v>
      </c>
      <c r="R245" s="196">
        <f>Q245*H245</f>
        <v>0.370502</v>
      </c>
      <c r="S245" s="196">
        <v>0</v>
      </c>
      <c r="T245" s="197">
        <f>S245*H245</f>
        <v>0</v>
      </c>
      <c r="U245" s="35"/>
      <c r="V245" s="35"/>
      <c r="W245" s="35"/>
      <c r="X245" s="35"/>
      <c r="Y245" s="35"/>
      <c r="Z245" s="35"/>
      <c r="AA245" s="35"/>
      <c r="AB245" s="35"/>
      <c r="AC245" s="35"/>
      <c r="AD245" s="35"/>
      <c r="AE245" s="35"/>
      <c r="AR245" s="198" t="s">
        <v>198</v>
      </c>
      <c r="AT245" s="198" t="s">
        <v>325</v>
      </c>
      <c r="AU245" s="198" t="s">
        <v>87</v>
      </c>
      <c r="AY245" s="18" t="s">
        <v>160</v>
      </c>
      <c r="BE245" s="199">
        <f>IF(N245="základní",J245,0)</f>
        <v>0</v>
      </c>
      <c r="BF245" s="199">
        <f>IF(N245="snížená",J245,0)</f>
        <v>0</v>
      </c>
      <c r="BG245" s="199">
        <f>IF(N245="zákl. přenesená",J245,0)</f>
        <v>0</v>
      </c>
      <c r="BH245" s="199">
        <f>IF(N245="sníž. přenesená",J245,0)</f>
        <v>0</v>
      </c>
      <c r="BI245" s="199">
        <f>IF(N245="nulová",J245,0)</f>
        <v>0</v>
      </c>
      <c r="BJ245" s="18" t="s">
        <v>85</v>
      </c>
      <c r="BK245" s="199">
        <f>ROUND(I245*H245,2)</f>
        <v>0</v>
      </c>
      <c r="BL245" s="18" t="s">
        <v>165</v>
      </c>
      <c r="BM245" s="198" t="s">
        <v>1935</v>
      </c>
    </row>
    <row r="246" spans="1:47" s="2" customFormat="1" ht="19.5">
      <c r="A246" s="35"/>
      <c r="B246" s="36"/>
      <c r="C246" s="37"/>
      <c r="D246" s="204" t="s">
        <v>187</v>
      </c>
      <c r="E246" s="37"/>
      <c r="F246" s="214" t="s">
        <v>1936</v>
      </c>
      <c r="G246" s="37"/>
      <c r="H246" s="37"/>
      <c r="I246" s="215"/>
      <c r="J246" s="37"/>
      <c r="K246" s="37"/>
      <c r="L246" s="40"/>
      <c r="M246" s="216"/>
      <c r="N246" s="217"/>
      <c r="O246" s="72"/>
      <c r="P246" s="72"/>
      <c r="Q246" s="72"/>
      <c r="R246" s="72"/>
      <c r="S246" s="72"/>
      <c r="T246" s="73"/>
      <c r="U246" s="35"/>
      <c r="V246" s="35"/>
      <c r="W246" s="35"/>
      <c r="X246" s="35"/>
      <c r="Y246" s="35"/>
      <c r="Z246" s="35"/>
      <c r="AA246" s="35"/>
      <c r="AB246" s="35"/>
      <c r="AC246" s="35"/>
      <c r="AD246" s="35"/>
      <c r="AE246" s="35"/>
      <c r="AT246" s="18" t="s">
        <v>187</v>
      </c>
      <c r="AU246" s="18" t="s">
        <v>87</v>
      </c>
    </row>
    <row r="247" spans="2:51" s="13" customFormat="1" ht="11.25">
      <c r="B247" s="202"/>
      <c r="C247" s="203"/>
      <c r="D247" s="204" t="s">
        <v>181</v>
      </c>
      <c r="E247" s="205" t="s">
        <v>1</v>
      </c>
      <c r="F247" s="206" t="s">
        <v>1937</v>
      </c>
      <c r="G247" s="203"/>
      <c r="H247" s="207">
        <v>3597.11</v>
      </c>
      <c r="I247" s="208"/>
      <c r="J247" s="203"/>
      <c r="K247" s="203"/>
      <c r="L247" s="209"/>
      <c r="M247" s="210"/>
      <c r="N247" s="211"/>
      <c r="O247" s="211"/>
      <c r="P247" s="211"/>
      <c r="Q247" s="211"/>
      <c r="R247" s="211"/>
      <c r="S247" s="211"/>
      <c r="T247" s="212"/>
      <c r="AT247" s="213" t="s">
        <v>181</v>
      </c>
      <c r="AU247" s="213" t="s">
        <v>87</v>
      </c>
      <c r="AV247" s="13" t="s">
        <v>87</v>
      </c>
      <c r="AW247" s="13" t="s">
        <v>32</v>
      </c>
      <c r="AX247" s="13" t="s">
        <v>85</v>
      </c>
      <c r="AY247" s="213" t="s">
        <v>160</v>
      </c>
    </row>
    <row r="248" spans="2:51" s="13" customFormat="1" ht="11.25">
      <c r="B248" s="202"/>
      <c r="C248" s="203"/>
      <c r="D248" s="204" t="s">
        <v>181</v>
      </c>
      <c r="E248" s="203"/>
      <c r="F248" s="206" t="s">
        <v>1938</v>
      </c>
      <c r="G248" s="203"/>
      <c r="H248" s="207">
        <v>370.502</v>
      </c>
      <c r="I248" s="208"/>
      <c r="J248" s="203"/>
      <c r="K248" s="203"/>
      <c r="L248" s="209"/>
      <c r="M248" s="210"/>
      <c r="N248" s="211"/>
      <c r="O248" s="211"/>
      <c r="P248" s="211"/>
      <c r="Q248" s="211"/>
      <c r="R248" s="211"/>
      <c r="S248" s="211"/>
      <c r="T248" s="212"/>
      <c r="AT248" s="213" t="s">
        <v>181</v>
      </c>
      <c r="AU248" s="213" t="s">
        <v>87</v>
      </c>
      <c r="AV248" s="13" t="s">
        <v>87</v>
      </c>
      <c r="AW248" s="13" t="s">
        <v>4</v>
      </c>
      <c r="AX248" s="13" t="s">
        <v>85</v>
      </c>
      <c r="AY248" s="213" t="s">
        <v>160</v>
      </c>
    </row>
    <row r="249" spans="1:65" s="2" customFormat="1" ht="16.5" customHeight="1">
      <c r="A249" s="35"/>
      <c r="B249" s="36"/>
      <c r="C249" s="186" t="s">
        <v>1085</v>
      </c>
      <c r="D249" s="186" t="s">
        <v>161</v>
      </c>
      <c r="E249" s="187" t="s">
        <v>1939</v>
      </c>
      <c r="F249" s="188" t="s">
        <v>1940</v>
      </c>
      <c r="G249" s="189" t="s">
        <v>179</v>
      </c>
      <c r="H249" s="190">
        <v>3597.11</v>
      </c>
      <c r="I249" s="191"/>
      <c r="J249" s="192">
        <f>ROUND(I249*H249,2)</f>
        <v>0</v>
      </c>
      <c r="K249" s="193"/>
      <c r="L249" s="40"/>
      <c r="M249" s="194" t="s">
        <v>1</v>
      </c>
      <c r="N249" s="195" t="s">
        <v>42</v>
      </c>
      <c r="O249" s="72"/>
      <c r="P249" s="196">
        <f>O249*H249</f>
        <v>0</v>
      </c>
      <c r="Q249" s="196">
        <v>0</v>
      </c>
      <c r="R249" s="196">
        <f>Q249*H249</f>
        <v>0</v>
      </c>
      <c r="S249" s="196">
        <v>0</v>
      </c>
      <c r="T249" s="197">
        <f>S249*H249</f>
        <v>0</v>
      </c>
      <c r="U249" s="35"/>
      <c r="V249" s="35"/>
      <c r="W249" s="35"/>
      <c r="X249" s="35"/>
      <c r="Y249" s="35"/>
      <c r="Z249" s="35"/>
      <c r="AA249" s="35"/>
      <c r="AB249" s="35"/>
      <c r="AC249" s="35"/>
      <c r="AD249" s="35"/>
      <c r="AE249" s="35"/>
      <c r="AR249" s="198" t="s">
        <v>165</v>
      </c>
      <c r="AT249" s="198" t="s">
        <v>161</v>
      </c>
      <c r="AU249" s="198" t="s">
        <v>87</v>
      </c>
      <c r="AY249" s="18" t="s">
        <v>160</v>
      </c>
      <c r="BE249" s="199">
        <f>IF(N249="základní",J249,0)</f>
        <v>0</v>
      </c>
      <c r="BF249" s="199">
        <f>IF(N249="snížená",J249,0)</f>
        <v>0</v>
      </c>
      <c r="BG249" s="199">
        <f>IF(N249="zákl. přenesená",J249,0)</f>
        <v>0</v>
      </c>
      <c r="BH249" s="199">
        <f>IF(N249="sníž. přenesená",J249,0)</f>
        <v>0</v>
      </c>
      <c r="BI249" s="199">
        <f>IF(N249="nulová",J249,0)</f>
        <v>0</v>
      </c>
      <c r="BJ249" s="18" t="s">
        <v>85</v>
      </c>
      <c r="BK249" s="199">
        <f>ROUND(I249*H249,2)</f>
        <v>0</v>
      </c>
      <c r="BL249" s="18" t="s">
        <v>165</v>
      </c>
      <c r="BM249" s="198" t="s">
        <v>499</v>
      </c>
    </row>
    <row r="250" spans="1:65" s="2" customFormat="1" ht="16.5" customHeight="1">
      <c r="A250" s="35"/>
      <c r="B250" s="36"/>
      <c r="C250" s="186" t="s">
        <v>473</v>
      </c>
      <c r="D250" s="186" t="s">
        <v>161</v>
      </c>
      <c r="E250" s="187" t="s">
        <v>1941</v>
      </c>
      <c r="F250" s="188" t="s">
        <v>1942</v>
      </c>
      <c r="G250" s="189" t="s">
        <v>274</v>
      </c>
      <c r="H250" s="190">
        <v>14.931</v>
      </c>
      <c r="I250" s="191"/>
      <c r="J250" s="192">
        <f>ROUND(I250*H250,2)</f>
        <v>0</v>
      </c>
      <c r="K250" s="193"/>
      <c r="L250" s="40"/>
      <c r="M250" s="194" t="s">
        <v>1</v>
      </c>
      <c r="N250" s="195" t="s">
        <v>42</v>
      </c>
      <c r="O250" s="72"/>
      <c r="P250" s="196">
        <f>O250*H250</f>
        <v>0</v>
      </c>
      <c r="Q250" s="196">
        <v>0</v>
      </c>
      <c r="R250" s="196">
        <f>Q250*H250</f>
        <v>0</v>
      </c>
      <c r="S250" s="196">
        <v>0</v>
      </c>
      <c r="T250" s="197">
        <f>S250*H250</f>
        <v>0</v>
      </c>
      <c r="U250" s="35"/>
      <c r="V250" s="35"/>
      <c r="W250" s="35"/>
      <c r="X250" s="35"/>
      <c r="Y250" s="35"/>
      <c r="Z250" s="35"/>
      <c r="AA250" s="35"/>
      <c r="AB250" s="35"/>
      <c r="AC250" s="35"/>
      <c r="AD250" s="35"/>
      <c r="AE250" s="35"/>
      <c r="AR250" s="198" t="s">
        <v>165</v>
      </c>
      <c r="AT250" s="198" t="s">
        <v>161</v>
      </c>
      <c r="AU250" s="198" t="s">
        <v>87</v>
      </c>
      <c r="AY250" s="18" t="s">
        <v>160</v>
      </c>
      <c r="BE250" s="199">
        <f>IF(N250="základní",J250,0)</f>
        <v>0</v>
      </c>
      <c r="BF250" s="199">
        <f>IF(N250="snížená",J250,0)</f>
        <v>0</v>
      </c>
      <c r="BG250" s="199">
        <f>IF(N250="zákl. přenesená",J250,0)</f>
        <v>0</v>
      </c>
      <c r="BH250" s="199">
        <f>IF(N250="sníž. přenesená",J250,0)</f>
        <v>0</v>
      </c>
      <c r="BI250" s="199">
        <f>IF(N250="nulová",J250,0)</f>
        <v>0</v>
      </c>
      <c r="BJ250" s="18" t="s">
        <v>85</v>
      </c>
      <c r="BK250" s="199">
        <f>ROUND(I250*H250,2)</f>
        <v>0</v>
      </c>
      <c r="BL250" s="18" t="s">
        <v>165</v>
      </c>
      <c r="BM250" s="198" t="s">
        <v>512</v>
      </c>
    </row>
    <row r="251" spans="2:51" s="13" customFormat="1" ht="11.25">
      <c r="B251" s="202"/>
      <c r="C251" s="203"/>
      <c r="D251" s="204" t="s">
        <v>181</v>
      </c>
      <c r="E251" s="205" t="s">
        <v>1</v>
      </c>
      <c r="F251" s="206" t="s">
        <v>1943</v>
      </c>
      <c r="G251" s="203"/>
      <c r="H251" s="207">
        <v>4.977</v>
      </c>
      <c r="I251" s="208"/>
      <c r="J251" s="203"/>
      <c r="K251" s="203"/>
      <c r="L251" s="209"/>
      <c r="M251" s="210"/>
      <c r="N251" s="211"/>
      <c r="O251" s="211"/>
      <c r="P251" s="211"/>
      <c r="Q251" s="211"/>
      <c r="R251" s="211"/>
      <c r="S251" s="211"/>
      <c r="T251" s="212"/>
      <c r="AT251" s="213" t="s">
        <v>181</v>
      </c>
      <c r="AU251" s="213" t="s">
        <v>87</v>
      </c>
      <c r="AV251" s="13" t="s">
        <v>87</v>
      </c>
      <c r="AW251" s="13" t="s">
        <v>32</v>
      </c>
      <c r="AX251" s="13" t="s">
        <v>85</v>
      </c>
      <c r="AY251" s="213" t="s">
        <v>160</v>
      </c>
    </row>
    <row r="252" spans="2:51" s="13" customFormat="1" ht="11.25">
      <c r="B252" s="202"/>
      <c r="C252" s="203"/>
      <c r="D252" s="204" t="s">
        <v>181</v>
      </c>
      <c r="E252" s="203"/>
      <c r="F252" s="206" t="s">
        <v>1944</v>
      </c>
      <c r="G252" s="203"/>
      <c r="H252" s="207">
        <v>14.931</v>
      </c>
      <c r="I252" s="208"/>
      <c r="J252" s="203"/>
      <c r="K252" s="203"/>
      <c r="L252" s="209"/>
      <c r="M252" s="210"/>
      <c r="N252" s="211"/>
      <c r="O252" s="211"/>
      <c r="P252" s="211"/>
      <c r="Q252" s="211"/>
      <c r="R252" s="211"/>
      <c r="S252" s="211"/>
      <c r="T252" s="212"/>
      <c r="AT252" s="213" t="s">
        <v>181</v>
      </c>
      <c r="AU252" s="213" t="s">
        <v>87</v>
      </c>
      <c r="AV252" s="13" t="s">
        <v>87</v>
      </c>
      <c r="AW252" s="13" t="s">
        <v>4</v>
      </c>
      <c r="AX252" s="13" t="s">
        <v>85</v>
      </c>
      <c r="AY252" s="213" t="s">
        <v>160</v>
      </c>
    </row>
    <row r="253" spans="1:65" s="2" customFormat="1" ht="16.5" customHeight="1">
      <c r="A253" s="35"/>
      <c r="B253" s="36"/>
      <c r="C253" s="186" t="s">
        <v>1090</v>
      </c>
      <c r="D253" s="186" t="s">
        <v>161</v>
      </c>
      <c r="E253" s="187" t="s">
        <v>1945</v>
      </c>
      <c r="F253" s="188" t="s">
        <v>1946</v>
      </c>
      <c r="G253" s="189" t="s">
        <v>452</v>
      </c>
      <c r="H253" s="190">
        <v>1</v>
      </c>
      <c r="I253" s="191"/>
      <c r="J253" s="192">
        <f>ROUND(I253*H253,2)</f>
        <v>0</v>
      </c>
      <c r="K253" s="193"/>
      <c r="L253" s="40"/>
      <c r="M253" s="194" t="s">
        <v>1</v>
      </c>
      <c r="N253" s="195" t="s">
        <v>42</v>
      </c>
      <c r="O253" s="72"/>
      <c r="P253" s="196">
        <f>O253*H253</f>
        <v>0</v>
      </c>
      <c r="Q253" s="196">
        <v>0</v>
      </c>
      <c r="R253" s="196">
        <f>Q253*H253</f>
        <v>0</v>
      </c>
      <c r="S253" s="196">
        <v>0</v>
      </c>
      <c r="T253" s="197">
        <f>S253*H253</f>
        <v>0</v>
      </c>
      <c r="U253" s="35"/>
      <c r="V253" s="35"/>
      <c r="W253" s="35"/>
      <c r="X253" s="35"/>
      <c r="Y253" s="35"/>
      <c r="Z253" s="35"/>
      <c r="AA253" s="35"/>
      <c r="AB253" s="35"/>
      <c r="AC253" s="35"/>
      <c r="AD253" s="35"/>
      <c r="AE253" s="35"/>
      <c r="AR253" s="198" t="s">
        <v>165</v>
      </c>
      <c r="AT253" s="198" t="s">
        <v>161</v>
      </c>
      <c r="AU253" s="198" t="s">
        <v>87</v>
      </c>
      <c r="AY253" s="18" t="s">
        <v>160</v>
      </c>
      <c r="BE253" s="199">
        <f>IF(N253="základní",J253,0)</f>
        <v>0</v>
      </c>
      <c r="BF253" s="199">
        <f>IF(N253="snížená",J253,0)</f>
        <v>0</v>
      </c>
      <c r="BG253" s="199">
        <f>IF(N253="zákl. přenesená",J253,0)</f>
        <v>0</v>
      </c>
      <c r="BH253" s="199">
        <f>IF(N253="sníž. přenesená",J253,0)</f>
        <v>0</v>
      </c>
      <c r="BI253" s="199">
        <f>IF(N253="nulová",J253,0)</f>
        <v>0</v>
      </c>
      <c r="BJ253" s="18" t="s">
        <v>85</v>
      </c>
      <c r="BK253" s="199">
        <f>ROUND(I253*H253,2)</f>
        <v>0</v>
      </c>
      <c r="BL253" s="18" t="s">
        <v>165</v>
      </c>
      <c r="BM253" s="198" t="s">
        <v>1947</v>
      </c>
    </row>
    <row r="254" spans="1:47" s="2" customFormat="1" ht="409.5">
      <c r="A254" s="35"/>
      <c r="B254" s="36"/>
      <c r="C254" s="37"/>
      <c r="D254" s="204" t="s">
        <v>187</v>
      </c>
      <c r="E254" s="37"/>
      <c r="F254" s="271" t="s">
        <v>1948</v>
      </c>
      <c r="G254" s="37"/>
      <c r="H254" s="37"/>
      <c r="I254" s="215"/>
      <c r="J254" s="37"/>
      <c r="K254" s="37"/>
      <c r="L254" s="40"/>
      <c r="M254" s="216"/>
      <c r="N254" s="217"/>
      <c r="O254" s="72"/>
      <c r="P254" s="72"/>
      <c r="Q254" s="72"/>
      <c r="R254" s="72"/>
      <c r="S254" s="72"/>
      <c r="T254" s="73"/>
      <c r="U254" s="35"/>
      <c r="V254" s="35"/>
      <c r="W254" s="35"/>
      <c r="X254" s="35"/>
      <c r="Y254" s="35"/>
      <c r="Z254" s="35"/>
      <c r="AA254" s="35"/>
      <c r="AB254" s="35"/>
      <c r="AC254" s="35"/>
      <c r="AD254" s="35"/>
      <c r="AE254" s="35"/>
      <c r="AT254" s="18" t="s">
        <v>187</v>
      </c>
      <c r="AU254" s="18" t="s">
        <v>87</v>
      </c>
    </row>
    <row r="255" spans="2:63" s="12" customFormat="1" ht="22.9" customHeight="1">
      <c r="B255" s="172"/>
      <c r="C255" s="173"/>
      <c r="D255" s="174" t="s">
        <v>76</v>
      </c>
      <c r="E255" s="200" t="s">
        <v>555</v>
      </c>
      <c r="F255" s="200" t="s">
        <v>556</v>
      </c>
      <c r="G255" s="173"/>
      <c r="H255" s="173"/>
      <c r="I255" s="176"/>
      <c r="J255" s="201">
        <f>BK255</f>
        <v>0</v>
      </c>
      <c r="K255" s="173"/>
      <c r="L255" s="178"/>
      <c r="M255" s="179"/>
      <c r="N255" s="180"/>
      <c r="O255" s="180"/>
      <c r="P255" s="181">
        <f>P256</f>
        <v>0</v>
      </c>
      <c r="Q255" s="180"/>
      <c r="R255" s="181">
        <f>R256</f>
        <v>0</v>
      </c>
      <c r="S255" s="180"/>
      <c r="T255" s="182">
        <f>T256</f>
        <v>0</v>
      </c>
      <c r="AR255" s="183" t="s">
        <v>85</v>
      </c>
      <c r="AT255" s="184" t="s">
        <v>76</v>
      </c>
      <c r="AU255" s="184" t="s">
        <v>85</v>
      </c>
      <c r="AY255" s="183" t="s">
        <v>160</v>
      </c>
      <c r="BK255" s="185">
        <f>BK256</f>
        <v>0</v>
      </c>
    </row>
    <row r="256" spans="1:65" s="2" customFormat="1" ht="16.5" customHeight="1">
      <c r="A256" s="35"/>
      <c r="B256" s="36"/>
      <c r="C256" s="186" t="s">
        <v>477</v>
      </c>
      <c r="D256" s="186" t="s">
        <v>161</v>
      </c>
      <c r="E256" s="187" t="s">
        <v>1319</v>
      </c>
      <c r="F256" s="188" t="s">
        <v>1949</v>
      </c>
      <c r="G256" s="189" t="s">
        <v>217</v>
      </c>
      <c r="H256" s="190">
        <v>278.462</v>
      </c>
      <c r="I256" s="191"/>
      <c r="J256" s="192">
        <f>ROUND(I256*H256,2)</f>
        <v>0</v>
      </c>
      <c r="K256" s="193"/>
      <c r="L256" s="40"/>
      <c r="M256" s="218" t="s">
        <v>1</v>
      </c>
      <c r="N256" s="219" t="s">
        <v>42</v>
      </c>
      <c r="O256" s="220"/>
      <c r="P256" s="221">
        <f>O256*H256</f>
        <v>0</v>
      </c>
      <c r="Q256" s="221">
        <v>0</v>
      </c>
      <c r="R256" s="221">
        <f>Q256*H256</f>
        <v>0</v>
      </c>
      <c r="S256" s="221">
        <v>0</v>
      </c>
      <c r="T256" s="222">
        <f>S256*H256</f>
        <v>0</v>
      </c>
      <c r="U256" s="35"/>
      <c r="V256" s="35"/>
      <c r="W256" s="35"/>
      <c r="X256" s="35"/>
      <c r="Y256" s="35"/>
      <c r="Z256" s="35"/>
      <c r="AA256" s="35"/>
      <c r="AB256" s="35"/>
      <c r="AC256" s="35"/>
      <c r="AD256" s="35"/>
      <c r="AE256" s="35"/>
      <c r="AR256" s="198" t="s">
        <v>165</v>
      </c>
      <c r="AT256" s="198" t="s">
        <v>161</v>
      </c>
      <c r="AU256" s="198" t="s">
        <v>87</v>
      </c>
      <c r="AY256" s="18" t="s">
        <v>160</v>
      </c>
      <c r="BE256" s="199">
        <f>IF(N256="základní",J256,0)</f>
        <v>0</v>
      </c>
      <c r="BF256" s="199">
        <f>IF(N256="snížená",J256,0)</f>
        <v>0</v>
      </c>
      <c r="BG256" s="199">
        <f>IF(N256="zákl. přenesená",J256,0)</f>
        <v>0</v>
      </c>
      <c r="BH256" s="199">
        <f>IF(N256="sníž. přenesená",J256,0)</f>
        <v>0</v>
      </c>
      <c r="BI256" s="199">
        <f>IF(N256="nulová",J256,0)</f>
        <v>0</v>
      </c>
      <c r="BJ256" s="18" t="s">
        <v>85</v>
      </c>
      <c r="BK256" s="199">
        <f>ROUND(I256*H256,2)</f>
        <v>0</v>
      </c>
      <c r="BL256" s="18" t="s">
        <v>165</v>
      </c>
      <c r="BM256" s="198" t="s">
        <v>516</v>
      </c>
    </row>
    <row r="257" spans="1:31" s="2" customFormat="1" ht="6.95" customHeight="1">
      <c r="A257" s="35"/>
      <c r="B257" s="55"/>
      <c r="C257" s="56"/>
      <c r="D257" s="56"/>
      <c r="E257" s="56"/>
      <c r="F257" s="56"/>
      <c r="G257" s="56"/>
      <c r="H257" s="56"/>
      <c r="I257" s="56"/>
      <c r="J257" s="56"/>
      <c r="K257" s="56"/>
      <c r="L257" s="40"/>
      <c r="M257" s="35"/>
      <c r="O257" s="35"/>
      <c r="P257" s="35"/>
      <c r="Q257" s="35"/>
      <c r="R257" s="35"/>
      <c r="S257" s="35"/>
      <c r="T257" s="35"/>
      <c r="U257" s="35"/>
      <c r="V257" s="35"/>
      <c r="W257" s="35"/>
      <c r="X257" s="35"/>
      <c r="Y257" s="35"/>
      <c r="Z257" s="35"/>
      <c r="AA257" s="35"/>
      <c r="AB257" s="35"/>
      <c r="AC257" s="35"/>
      <c r="AD257" s="35"/>
      <c r="AE257" s="35"/>
    </row>
  </sheetData>
  <sheetProtection algorithmName="SHA-512" hashValue="180SUeQoR//T5VU9pHreV/wmuzv4nGCV/ud6i5wEoFwOr9WYbRWSOcwzn2PzgPj+eYCFj2C5OgW85tPNjB4pwg==" saltValue="Y9pGm6d51WLypv7rQp5obU8qj/IQ0O0jSueU5pECWDmurD4tNi5D1jfXc1q11UDD49otBnAscwSU7y9jPf4raQ==" spinCount="100000" sheet="1" objects="1" scenarios="1" formatColumns="0" formatRows="0" autoFilter="0"/>
  <autoFilter ref="C119:K256"/>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1"/>
      <c r="M2" s="301"/>
      <c r="N2" s="301"/>
      <c r="O2" s="301"/>
      <c r="P2" s="301"/>
      <c r="Q2" s="301"/>
      <c r="R2" s="301"/>
      <c r="S2" s="301"/>
      <c r="T2" s="301"/>
      <c r="U2" s="301"/>
      <c r="V2" s="301"/>
      <c r="AT2" s="18" t="s">
        <v>132</v>
      </c>
    </row>
    <row r="3" spans="2:46" s="1" customFormat="1" ht="6.95" customHeight="1">
      <c r="B3" s="109"/>
      <c r="C3" s="110"/>
      <c r="D3" s="110"/>
      <c r="E3" s="110"/>
      <c r="F3" s="110"/>
      <c r="G3" s="110"/>
      <c r="H3" s="110"/>
      <c r="I3" s="110"/>
      <c r="J3" s="110"/>
      <c r="K3" s="110"/>
      <c r="L3" s="21"/>
      <c r="AT3" s="18" t="s">
        <v>87</v>
      </c>
    </row>
    <row r="4" spans="2:46" s="1" customFormat="1" ht="24.95" customHeight="1">
      <c r="B4" s="21"/>
      <c r="D4" s="111" t="s">
        <v>133</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16" t="str">
        <f>'Rekapitulace stavby'!K6</f>
        <v>Revitalizace prostranství Na Rybníčku k.ú. Třeboň</v>
      </c>
      <c r="F7" s="317"/>
      <c r="G7" s="317"/>
      <c r="H7" s="317"/>
      <c r="L7" s="21"/>
    </row>
    <row r="8" spans="1:31" s="2" customFormat="1" ht="12" customHeight="1">
      <c r="A8" s="35"/>
      <c r="B8" s="40"/>
      <c r="C8" s="35"/>
      <c r="D8" s="113" t="s">
        <v>134</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18" t="s">
        <v>1950</v>
      </c>
      <c r="F9" s="319"/>
      <c r="G9" s="319"/>
      <c r="H9" s="319"/>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20. 8. 2021</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20" t="str">
        <f>'Rekapitulace stavby'!E14</f>
        <v>Vyplň údaj</v>
      </c>
      <c r="F18" s="321"/>
      <c r="G18" s="321"/>
      <c r="H18" s="321"/>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31</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33</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34</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47.25" customHeight="1">
      <c r="A27" s="116"/>
      <c r="B27" s="117"/>
      <c r="C27" s="116"/>
      <c r="D27" s="116"/>
      <c r="E27" s="322" t="s">
        <v>36</v>
      </c>
      <c r="F27" s="322"/>
      <c r="G27" s="322"/>
      <c r="H27" s="322"/>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37</v>
      </c>
      <c r="E30" s="35"/>
      <c r="F30" s="35"/>
      <c r="G30" s="35"/>
      <c r="H30" s="35"/>
      <c r="I30" s="35"/>
      <c r="J30" s="121">
        <f>ROUND(J125,2)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39</v>
      </c>
      <c r="G32" s="35"/>
      <c r="H32" s="35"/>
      <c r="I32" s="122" t="s">
        <v>38</v>
      </c>
      <c r="J32" s="122" t="s">
        <v>40</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41</v>
      </c>
      <c r="E33" s="113" t="s">
        <v>42</v>
      </c>
      <c r="F33" s="124">
        <f>ROUND((SUM(BE125:BE173)),2)</f>
        <v>0</v>
      </c>
      <c r="G33" s="35"/>
      <c r="H33" s="35"/>
      <c r="I33" s="125">
        <v>0.21</v>
      </c>
      <c r="J33" s="124">
        <f>ROUND(((SUM(BE125:BE173))*I33),2)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43</v>
      </c>
      <c r="F34" s="124">
        <f>ROUND((SUM(BF125:BF173)),2)</f>
        <v>0</v>
      </c>
      <c r="G34" s="35"/>
      <c r="H34" s="35"/>
      <c r="I34" s="125">
        <v>0.15</v>
      </c>
      <c r="J34" s="124">
        <f>ROUND(((SUM(BF125:BF173))*I34),2)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44</v>
      </c>
      <c r="F35" s="124">
        <f>ROUND((SUM(BG125:BG173)),2)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45</v>
      </c>
      <c r="F36" s="124">
        <f>ROUND((SUM(BH125:BH173)),2)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46</v>
      </c>
      <c r="F37" s="124">
        <f>ROUND((SUM(BI125:BI173)),2)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47</v>
      </c>
      <c r="E39" s="128"/>
      <c r="F39" s="128"/>
      <c r="G39" s="129" t="s">
        <v>48</v>
      </c>
      <c r="H39" s="130" t="s">
        <v>49</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50</v>
      </c>
      <c r="E50" s="134"/>
      <c r="F50" s="134"/>
      <c r="G50" s="133" t="s">
        <v>51</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52</v>
      </c>
      <c r="E61" s="136"/>
      <c r="F61" s="137" t="s">
        <v>53</v>
      </c>
      <c r="G61" s="135" t="s">
        <v>52</v>
      </c>
      <c r="H61" s="136"/>
      <c r="I61" s="136"/>
      <c r="J61" s="138" t="s">
        <v>53</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54</v>
      </c>
      <c r="E65" s="139"/>
      <c r="F65" s="139"/>
      <c r="G65" s="133" t="s">
        <v>55</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52</v>
      </c>
      <c r="E76" s="136"/>
      <c r="F76" s="137" t="s">
        <v>53</v>
      </c>
      <c r="G76" s="135" t="s">
        <v>52</v>
      </c>
      <c r="H76" s="136"/>
      <c r="I76" s="136"/>
      <c r="J76" s="138" t="s">
        <v>53</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136</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23" t="str">
        <f>E7</f>
        <v>Revitalizace prostranství Na Rybníčku k.ú. Třeboň</v>
      </c>
      <c r="F85" s="324"/>
      <c r="G85" s="324"/>
      <c r="H85" s="324"/>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134</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79" t="str">
        <f>E9</f>
        <v>VON - Všeobecné a obecné náklady</v>
      </c>
      <c r="F87" s="325"/>
      <c r="G87" s="325"/>
      <c r="H87" s="325"/>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Třeboň</v>
      </c>
      <c r="G89" s="37"/>
      <c r="H89" s="37"/>
      <c r="I89" s="30" t="s">
        <v>22</v>
      </c>
      <c r="J89" s="67" t="str">
        <f>IF(J12="","",J12)</f>
        <v>20. 8. 2021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7" customHeight="1">
      <c r="A91" s="35"/>
      <c r="B91" s="36"/>
      <c r="C91" s="30" t="s">
        <v>24</v>
      </c>
      <c r="D91" s="37"/>
      <c r="E91" s="37"/>
      <c r="F91" s="28" t="str">
        <f>E15</f>
        <v>Město Třeboň</v>
      </c>
      <c r="G91" s="37"/>
      <c r="H91" s="37"/>
      <c r="I91" s="30" t="s">
        <v>30</v>
      </c>
      <c r="J91" s="33" t="str">
        <f>E21</f>
        <v>Ing. arch. Martin Jirovský</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Ing. Barbora Filip</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137</v>
      </c>
      <c r="D94" s="145"/>
      <c r="E94" s="145"/>
      <c r="F94" s="145"/>
      <c r="G94" s="145"/>
      <c r="H94" s="145"/>
      <c r="I94" s="145"/>
      <c r="J94" s="146" t="s">
        <v>138</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139</v>
      </c>
      <c r="D96" s="37"/>
      <c r="E96" s="37"/>
      <c r="F96" s="37"/>
      <c r="G96" s="37"/>
      <c r="H96" s="37"/>
      <c r="I96" s="37"/>
      <c r="J96" s="85">
        <f>J125</f>
        <v>0</v>
      </c>
      <c r="K96" s="37"/>
      <c r="L96" s="52"/>
      <c r="S96" s="35"/>
      <c r="T96" s="35"/>
      <c r="U96" s="35"/>
      <c r="V96" s="35"/>
      <c r="W96" s="35"/>
      <c r="X96" s="35"/>
      <c r="Y96" s="35"/>
      <c r="Z96" s="35"/>
      <c r="AA96" s="35"/>
      <c r="AB96" s="35"/>
      <c r="AC96" s="35"/>
      <c r="AD96" s="35"/>
      <c r="AE96" s="35"/>
      <c r="AU96" s="18" t="s">
        <v>140</v>
      </c>
    </row>
    <row r="97" spans="2:12" s="9" customFormat="1" ht="24.95" customHeight="1">
      <c r="B97" s="148"/>
      <c r="C97" s="149"/>
      <c r="D97" s="150" t="s">
        <v>142</v>
      </c>
      <c r="E97" s="151"/>
      <c r="F97" s="151"/>
      <c r="G97" s="151"/>
      <c r="H97" s="151"/>
      <c r="I97" s="151"/>
      <c r="J97" s="152">
        <f>J126</f>
        <v>0</v>
      </c>
      <c r="K97" s="149"/>
      <c r="L97" s="153"/>
    </row>
    <row r="98" spans="2:12" s="10" customFormat="1" ht="19.9" customHeight="1">
      <c r="B98" s="154"/>
      <c r="C98" s="155"/>
      <c r="D98" s="156" t="s">
        <v>252</v>
      </c>
      <c r="E98" s="157"/>
      <c r="F98" s="157"/>
      <c r="G98" s="157"/>
      <c r="H98" s="157"/>
      <c r="I98" s="157"/>
      <c r="J98" s="158">
        <f>J127</f>
        <v>0</v>
      </c>
      <c r="K98" s="155"/>
      <c r="L98" s="159"/>
    </row>
    <row r="99" spans="2:12" s="9" customFormat="1" ht="24.95" customHeight="1">
      <c r="B99" s="148"/>
      <c r="C99" s="149"/>
      <c r="D99" s="150" t="s">
        <v>836</v>
      </c>
      <c r="E99" s="151"/>
      <c r="F99" s="151"/>
      <c r="G99" s="151"/>
      <c r="H99" s="151"/>
      <c r="I99" s="151"/>
      <c r="J99" s="152">
        <f>J130</f>
        <v>0</v>
      </c>
      <c r="K99" s="149"/>
      <c r="L99" s="153"/>
    </row>
    <row r="100" spans="2:12" s="10" customFormat="1" ht="19.9" customHeight="1">
      <c r="B100" s="154"/>
      <c r="C100" s="155"/>
      <c r="D100" s="156" t="s">
        <v>1951</v>
      </c>
      <c r="E100" s="157"/>
      <c r="F100" s="157"/>
      <c r="G100" s="157"/>
      <c r="H100" s="157"/>
      <c r="I100" s="157"/>
      <c r="J100" s="158">
        <f>J131</f>
        <v>0</v>
      </c>
      <c r="K100" s="155"/>
      <c r="L100" s="159"/>
    </row>
    <row r="101" spans="2:12" s="10" customFormat="1" ht="19.9" customHeight="1">
      <c r="B101" s="154"/>
      <c r="C101" s="155"/>
      <c r="D101" s="156" t="s">
        <v>1952</v>
      </c>
      <c r="E101" s="157"/>
      <c r="F101" s="157"/>
      <c r="G101" s="157"/>
      <c r="H101" s="157"/>
      <c r="I101" s="157"/>
      <c r="J101" s="158">
        <f>J154</f>
        <v>0</v>
      </c>
      <c r="K101" s="155"/>
      <c r="L101" s="159"/>
    </row>
    <row r="102" spans="2:12" s="10" customFormat="1" ht="19.9" customHeight="1">
      <c r="B102" s="154"/>
      <c r="C102" s="155"/>
      <c r="D102" s="156" t="s">
        <v>1953</v>
      </c>
      <c r="E102" s="157"/>
      <c r="F102" s="157"/>
      <c r="G102" s="157"/>
      <c r="H102" s="157"/>
      <c r="I102" s="157"/>
      <c r="J102" s="158">
        <f>J159</f>
        <v>0</v>
      </c>
      <c r="K102" s="155"/>
      <c r="L102" s="159"/>
    </row>
    <row r="103" spans="2:12" s="10" customFormat="1" ht="19.9" customHeight="1">
      <c r="B103" s="154"/>
      <c r="C103" s="155"/>
      <c r="D103" s="156" t="s">
        <v>1954</v>
      </c>
      <c r="E103" s="157"/>
      <c r="F103" s="157"/>
      <c r="G103" s="157"/>
      <c r="H103" s="157"/>
      <c r="I103" s="157"/>
      <c r="J103" s="158">
        <f>J167</f>
        <v>0</v>
      </c>
      <c r="K103" s="155"/>
      <c r="L103" s="159"/>
    </row>
    <row r="104" spans="2:12" s="10" customFormat="1" ht="19.9" customHeight="1">
      <c r="B104" s="154"/>
      <c r="C104" s="155"/>
      <c r="D104" s="156" t="s">
        <v>1955</v>
      </c>
      <c r="E104" s="157"/>
      <c r="F104" s="157"/>
      <c r="G104" s="157"/>
      <c r="H104" s="157"/>
      <c r="I104" s="157"/>
      <c r="J104" s="158">
        <f>J169</f>
        <v>0</v>
      </c>
      <c r="K104" s="155"/>
      <c r="L104" s="159"/>
    </row>
    <row r="105" spans="2:12" s="10" customFormat="1" ht="19.9" customHeight="1">
      <c r="B105" s="154"/>
      <c r="C105" s="155"/>
      <c r="D105" s="156" t="s">
        <v>1956</v>
      </c>
      <c r="E105" s="157"/>
      <c r="F105" s="157"/>
      <c r="G105" s="157"/>
      <c r="H105" s="157"/>
      <c r="I105" s="157"/>
      <c r="J105" s="158">
        <f>J171</f>
        <v>0</v>
      </c>
      <c r="K105" s="155"/>
      <c r="L105" s="159"/>
    </row>
    <row r="106" spans="1:31" s="2" customFormat="1" ht="21.75" customHeight="1">
      <c r="A106" s="35"/>
      <c r="B106" s="36"/>
      <c r="C106" s="37"/>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6.95" customHeight="1">
      <c r="A107" s="35"/>
      <c r="B107" s="55"/>
      <c r="C107" s="56"/>
      <c r="D107" s="56"/>
      <c r="E107" s="56"/>
      <c r="F107" s="56"/>
      <c r="G107" s="56"/>
      <c r="H107" s="56"/>
      <c r="I107" s="56"/>
      <c r="J107" s="56"/>
      <c r="K107" s="56"/>
      <c r="L107" s="52"/>
      <c r="S107" s="35"/>
      <c r="T107" s="35"/>
      <c r="U107" s="35"/>
      <c r="V107" s="35"/>
      <c r="W107" s="35"/>
      <c r="X107" s="35"/>
      <c r="Y107" s="35"/>
      <c r="Z107" s="35"/>
      <c r="AA107" s="35"/>
      <c r="AB107" s="35"/>
      <c r="AC107" s="35"/>
      <c r="AD107" s="35"/>
      <c r="AE107" s="35"/>
    </row>
    <row r="111" spans="1:31" s="2" customFormat="1" ht="6.95" customHeight="1">
      <c r="A111" s="35"/>
      <c r="B111" s="57"/>
      <c r="C111" s="58"/>
      <c r="D111" s="58"/>
      <c r="E111" s="58"/>
      <c r="F111" s="58"/>
      <c r="G111" s="58"/>
      <c r="H111" s="58"/>
      <c r="I111" s="58"/>
      <c r="J111" s="58"/>
      <c r="K111" s="58"/>
      <c r="L111" s="52"/>
      <c r="S111" s="35"/>
      <c r="T111" s="35"/>
      <c r="U111" s="35"/>
      <c r="V111" s="35"/>
      <c r="W111" s="35"/>
      <c r="X111" s="35"/>
      <c r="Y111" s="35"/>
      <c r="Z111" s="35"/>
      <c r="AA111" s="35"/>
      <c r="AB111" s="35"/>
      <c r="AC111" s="35"/>
      <c r="AD111" s="35"/>
      <c r="AE111" s="35"/>
    </row>
    <row r="112" spans="1:31" s="2" customFormat="1" ht="24.95" customHeight="1">
      <c r="A112" s="35"/>
      <c r="B112" s="36"/>
      <c r="C112" s="24" t="s">
        <v>145</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6.9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16</v>
      </c>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6.5" customHeight="1">
      <c r="A115" s="35"/>
      <c r="B115" s="36"/>
      <c r="C115" s="37"/>
      <c r="D115" s="37"/>
      <c r="E115" s="323" t="str">
        <f>E7</f>
        <v>Revitalizace prostranství Na Rybníčku k.ú. Třeboň</v>
      </c>
      <c r="F115" s="324"/>
      <c r="G115" s="324"/>
      <c r="H115" s="324"/>
      <c r="I115" s="37"/>
      <c r="J115" s="37"/>
      <c r="K115" s="37"/>
      <c r="L115" s="52"/>
      <c r="S115" s="35"/>
      <c r="T115" s="35"/>
      <c r="U115" s="35"/>
      <c r="V115" s="35"/>
      <c r="W115" s="35"/>
      <c r="X115" s="35"/>
      <c r="Y115" s="35"/>
      <c r="Z115" s="35"/>
      <c r="AA115" s="35"/>
      <c r="AB115" s="35"/>
      <c r="AC115" s="35"/>
      <c r="AD115" s="35"/>
      <c r="AE115" s="35"/>
    </row>
    <row r="116" spans="1:31" s="2" customFormat="1" ht="12" customHeight="1">
      <c r="A116" s="35"/>
      <c r="B116" s="36"/>
      <c r="C116" s="30" t="s">
        <v>134</v>
      </c>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16.5" customHeight="1">
      <c r="A117" s="35"/>
      <c r="B117" s="36"/>
      <c r="C117" s="37"/>
      <c r="D117" s="37"/>
      <c r="E117" s="279" t="str">
        <f>E9</f>
        <v>VON - Všeobecné a obecné náklady</v>
      </c>
      <c r="F117" s="325"/>
      <c r="G117" s="325"/>
      <c r="H117" s="325"/>
      <c r="I117" s="37"/>
      <c r="J117" s="37"/>
      <c r="K117" s="37"/>
      <c r="L117" s="52"/>
      <c r="S117" s="35"/>
      <c r="T117" s="35"/>
      <c r="U117" s="35"/>
      <c r="V117" s="35"/>
      <c r="W117" s="35"/>
      <c r="X117" s="35"/>
      <c r="Y117" s="35"/>
      <c r="Z117" s="35"/>
      <c r="AA117" s="35"/>
      <c r="AB117" s="35"/>
      <c r="AC117" s="35"/>
      <c r="AD117" s="35"/>
      <c r="AE117" s="35"/>
    </row>
    <row r="118" spans="1:31" s="2" customFormat="1" ht="6.95"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12" customHeight="1">
      <c r="A119" s="35"/>
      <c r="B119" s="36"/>
      <c r="C119" s="30" t="s">
        <v>20</v>
      </c>
      <c r="D119" s="37"/>
      <c r="E119" s="37"/>
      <c r="F119" s="28" t="str">
        <f>F12</f>
        <v>Třeboň</v>
      </c>
      <c r="G119" s="37"/>
      <c r="H119" s="37"/>
      <c r="I119" s="30" t="s">
        <v>22</v>
      </c>
      <c r="J119" s="67" t="str">
        <f>IF(J12="","",J12)</f>
        <v>20. 8. 2021</v>
      </c>
      <c r="K119" s="37"/>
      <c r="L119" s="52"/>
      <c r="S119" s="35"/>
      <c r="T119" s="35"/>
      <c r="U119" s="35"/>
      <c r="V119" s="35"/>
      <c r="W119" s="35"/>
      <c r="X119" s="35"/>
      <c r="Y119" s="35"/>
      <c r="Z119" s="35"/>
      <c r="AA119" s="35"/>
      <c r="AB119" s="35"/>
      <c r="AC119" s="35"/>
      <c r="AD119" s="35"/>
      <c r="AE119" s="35"/>
    </row>
    <row r="120" spans="1:31" s="2" customFormat="1" ht="6.95" customHeight="1">
      <c r="A120" s="35"/>
      <c r="B120" s="36"/>
      <c r="C120" s="37"/>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31" s="2" customFormat="1" ht="25.7" customHeight="1">
      <c r="A121" s="35"/>
      <c r="B121" s="36"/>
      <c r="C121" s="30" t="s">
        <v>24</v>
      </c>
      <c r="D121" s="37"/>
      <c r="E121" s="37"/>
      <c r="F121" s="28" t="str">
        <f>E15</f>
        <v>Město Třeboň</v>
      </c>
      <c r="G121" s="37"/>
      <c r="H121" s="37"/>
      <c r="I121" s="30" t="s">
        <v>30</v>
      </c>
      <c r="J121" s="33" t="str">
        <f>E21</f>
        <v>Ing. arch. Martin Jirovský</v>
      </c>
      <c r="K121" s="37"/>
      <c r="L121" s="52"/>
      <c r="S121" s="35"/>
      <c r="T121" s="35"/>
      <c r="U121" s="35"/>
      <c r="V121" s="35"/>
      <c r="W121" s="35"/>
      <c r="X121" s="35"/>
      <c r="Y121" s="35"/>
      <c r="Z121" s="35"/>
      <c r="AA121" s="35"/>
      <c r="AB121" s="35"/>
      <c r="AC121" s="35"/>
      <c r="AD121" s="35"/>
      <c r="AE121" s="35"/>
    </row>
    <row r="122" spans="1:31" s="2" customFormat="1" ht="15.2" customHeight="1">
      <c r="A122" s="35"/>
      <c r="B122" s="36"/>
      <c r="C122" s="30" t="s">
        <v>28</v>
      </c>
      <c r="D122" s="37"/>
      <c r="E122" s="37"/>
      <c r="F122" s="28" t="str">
        <f>IF(E18="","",E18)</f>
        <v>Vyplň údaj</v>
      </c>
      <c r="G122" s="37"/>
      <c r="H122" s="37"/>
      <c r="I122" s="30" t="s">
        <v>33</v>
      </c>
      <c r="J122" s="33" t="str">
        <f>E24</f>
        <v>Ing. Barbora Filip</v>
      </c>
      <c r="K122" s="37"/>
      <c r="L122" s="52"/>
      <c r="S122" s="35"/>
      <c r="T122" s="35"/>
      <c r="U122" s="35"/>
      <c r="V122" s="35"/>
      <c r="W122" s="35"/>
      <c r="X122" s="35"/>
      <c r="Y122" s="35"/>
      <c r="Z122" s="35"/>
      <c r="AA122" s="35"/>
      <c r="AB122" s="35"/>
      <c r="AC122" s="35"/>
      <c r="AD122" s="35"/>
      <c r="AE122" s="35"/>
    </row>
    <row r="123" spans="1:31" s="2" customFormat="1" ht="10.35" customHeight="1">
      <c r="A123" s="35"/>
      <c r="B123" s="36"/>
      <c r="C123" s="37"/>
      <c r="D123" s="37"/>
      <c r="E123" s="37"/>
      <c r="F123" s="37"/>
      <c r="G123" s="37"/>
      <c r="H123" s="37"/>
      <c r="I123" s="37"/>
      <c r="J123" s="37"/>
      <c r="K123" s="37"/>
      <c r="L123" s="52"/>
      <c r="S123" s="35"/>
      <c r="T123" s="35"/>
      <c r="U123" s="35"/>
      <c r="V123" s="35"/>
      <c r="W123" s="35"/>
      <c r="X123" s="35"/>
      <c r="Y123" s="35"/>
      <c r="Z123" s="35"/>
      <c r="AA123" s="35"/>
      <c r="AB123" s="35"/>
      <c r="AC123" s="35"/>
      <c r="AD123" s="35"/>
      <c r="AE123" s="35"/>
    </row>
    <row r="124" spans="1:31" s="11" customFormat="1" ht="29.25" customHeight="1">
      <c r="A124" s="160"/>
      <c r="B124" s="161"/>
      <c r="C124" s="162" t="s">
        <v>146</v>
      </c>
      <c r="D124" s="163" t="s">
        <v>62</v>
      </c>
      <c r="E124" s="163" t="s">
        <v>58</v>
      </c>
      <c r="F124" s="163" t="s">
        <v>59</v>
      </c>
      <c r="G124" s="163" t="s">
        <v>147</v>
      </c>
      <c r="H124" s="163" t="s">
        <v>148</v>
      </c>
      <c r="I124" s="163" t="s">
        <v>149</v>
      </c>
      <c r="J124" s="164" t="s">
        <v>138</v>
      </c>
      <c r="K124" s="165" t="s">
        <v>150</v>
      </c>
      <c r="L124" s="166"/>
      <c r="M124" s="76" t="s">
        <v>1</v>
      </c>
      <c r="N124" s="77" t="s">
        <v>41</v>
      </c>
      <c r="O124" s="77" t="s">
        <v>151</v>
      </c>
      <c r="P124" s="77" t="s">
        <v>152</v>
      </c>
      <c r="Q124" s="77" t="s">
        <v>153</v>
      </c>
      <c r="R124" s="77" t="s">
        <v>154</v>
      </c>
      <c r="S124" s="77" t="s">
        <v>155</v>
      </c>
      <c r="T124" s="78" t="s">
        <v>156</v>
      </c>
      <c r="U124" s="160"/>
      <c r="V124" s="160"/>
      <c r="W124" s="160"/>
      <c r="X124" s="160"/>
      <c r="Y124" s="160"/>
      <c r="Z124" s="160"/>
      <c r="AA124" s="160"/>
      <c r="AB124" s="160"/>
      <c r="AC124" s="160"/>
      <c r="AD124" s="160"/>
      <c r="AE124" s="160"/>
    </row>
    <row r="125" spans="1:63" s="2" customFormat="1" ht="22.9" customHeight="1">
      <c r="A125" s="35"/>
      <c r="B125" s="36"/>
      <c r="C125" s="83" t="s">
        <v>157</v>
      </c>
      <c r="D125" s="37"/>
      <c r="E125" s="37"/>
      <c r="F125" s="37"/>
      <c r="G125" s="37"/>
      <c r="H125" s="37"/>
      <c r="I125" s="37"/>
      <c r="J125" s="167">
        <f>BK125</f>
        <v>0</v>
      </c>
      <c r="K125" s="37"/>
      <c r="L125" s="40"/>
      <c r="M125" s="79"/>
      <c r="N125" s="168"/>
      <c r="O125" s="80"/>
      <c r="P125" s="169">
        <f>P126+P130</f>
        <v>0</v>
      </c>
      <c r="Q125" s="80"/>
      <c r="R125" s="169">
        <f>R126+R130</f>
        <v>0</v>
      </c>
      <c r="S125" s="80"/>
      <c r="T125" s="170">
        <f>T126+T130</f>
        <v>0</v>
      </c>
      <c r="U125" s="35"/>
      <c r="V125" s="35"/>
      <c r="W125" s="35"/>
      <c r="X125" s="35"/>
      <c r="Y125" s="35"/>
      <c r="Z125" s="35"/>
      <c r="AA125" s="35"/>
      <c r="AB125" s="35"/>
      <c r="AC125" s="35"/>
      <c r="AD125" s="35"/>
      <c r="AE125" s="35"/>
      <c r="AT125" s="18" t="s">
        <v>76</v>
      </c>
      <c r="AU125" s="18" t="s">
        <v>140</v>
      </c>
      <c r="BK125" s="171">
        <f>BK126+BK130</f>
        <v>0</v>
      </c>
    </row>
    <row r="126" spans="2:63" s="12" customFormat="1" ht="25.9" customHeight="1">
      <c r="B126" s="172"/>
      <c r="C126" s="173"/>
      <c r="D126" s="174" t="s">
        <v>76</v>
      </c>
      <c r="E126" s="175" t="s">
        <v>174</v>
      </c>
      <c r="F126" s="175" t="s">
        <v>175</v>
      </c>
      <c r="G126" s="173"/>
      <c r="H126" s="173"/>
      <c r="I126" s="176"/>
      <c r="J126" s="177">
        <f>BK126</f>
        <v>0</v>
      </c>
      <c r="K126" s="173"/>
      <c r="L126" s="178"/>
      <c r="M126" s="179"/>
      <c r="N126" s="180"/>
      <c r="O126" s="180"/>
      <c r="P126" s="181">
        <f>P127</f>
        <v>0</v>
      </c>
      <c r="Q126" s="180"/>
      <c r="R126" s="181">
        <f>R127</f>
        <v>0</v>
      </c>
      <c r="S126" s="180"/>
      <c r="T126" s="182">
        <f>T127</f>
        <v>0</v>
      </c>
      <c r="AR126" s="183" t="s">
        <v>85</v>
      </c>
      <c r="AT126" s="184" t="s">
        <v>76</v>
      </c>
      <c r="AU126" s="184" t="s">
        <v>77</v>
      </c>
      <c r="AY126" s="183" t="s">
        <v>160</v>
      </c>
      <c r="BK126" s="185">
        <f>BK127</f>
        <v>0</v>
      </c>
    </row>
    <row r="127" spans="2:63" s="12" customFormat="1" ht="22.9" customHeight="1">
      <c r="B127" s="172"/>
      <c r="C127" s="173"/>
      <c r="D127" s="174" t="s">
        <v>76</v>
      </c>
      <c r="E127" s="200" t="s">
        <v>158</v>
      </c>
      <c r="F127" s="200" t="s">
        <v>159</v>
      </c>
      <c r="G127" s="173"/>
      <c r="H127" s="173"/>
      <c r="I127" s="176"/>
      <c r="J127" s="201">
        <f>BK127</f>
        <v>0</v>
      </c>
      <c r="K127" s="173"/>
      <c r="L127" s="178"/>
      <c r="M127" s="179"/>
      <c r="N127" s="180"/>
      <c r="O127" s="180"/>
      <c r="P127" s="181">
        <f>SUM(P128:P129)</f>
        <v>0</v>
      </c>
      <c r="Q127" s="180"/>
      <c r="R127" s="181">
        <f>SUM(R128:R129)</f>
        <v>0</v>
      </c>
      <c r="S127" s="180"/>
      <c r="T127" s="182">
        <f>SUM(T128:T129)</f>
        <v>0</v>
      </c>
      <c r="AR127" s="183" t="s">
        <v>85</v>
      </c>
      <c r="AT127" s="184" t="s">
        <v>76</v>
      </c>
      <c r="AU127" s="184" t="s">
        <v>85</v>
      </c>
      <c r="AY127" s="183" t="s">
        <v>160</v>
      </c>
      <c r="BK127" s="185">
        <f>SUM(BK128:BK129)</f>
        <v>0</v>
      </c>
    </row>
    <row r="128" spans="1:65" s="2" customFormat="1" ht="33" customHeight="1">
      <c r="A128" s="35"/>
      <c r="B128" s="36"/>
      <c r="C128" s="186" t="s">
        <v>85</v>
      </c>
      <c r="D128" s="186" t="s">
        <v>161</v>
      </c>
      <c r="E128" s="187" t="s">
        <v>1957</v>
      </c>
      <c r="F128" s="188" t="s">
        <v>1958</v>
      </c>
      <c r="G128" s="189" t="s">
        <v>1959</v>
      </c>
      <c r="H128" s="190">
        <v>1</v>
      </c>
      <c r="I128" s="191"/>
      <c r="J128" s="192">
        <f>ROUND(I128*H128,2)</f>
        <v>0</v>
      </c>
      <c r="K128" s="193"/>
      <c r="L128" s="40"/>
      <c r="M128" s="194" t="s">
        <v>1</v>
      </c>
      <c r="N128" s="195" t="s">
        <v>42</v>
      </c>
      <c r="O128" s="72"/>
      <c r="P128" s="196">
        <f>O128*H128</f>
        <v>0</v>
      </c>
      <c r="Q128" s="196">
        <v>0</v>
      </c>
      <c r="R128" s="196">
        <f>Q128*H128</f>
        <v>0</v>
      </c>
      <c r="S128" s="196">
        <v>0</v>
      </c>
      <c r="T128" s="197">
        <f>S128*H128</f>
        <v>0</v>
      </c>
      <c r="U128" s="35"/>
      <c r="V128" s="35"/>
      <c r="W128" s="35"/>
      <c r="X128" s="35"/>
      <c r="Y128" s="35"/>
      <c r="Z128" s="35"/>
      <c r="AA128" s="35"/>
      <c r="AB128" s="35"/>
      <c r="AC128" s="35"/>
      <c r="AD128" s="35"/>
      <c r="AE128" s="35"/>
      <c r="AR128" s="198" t="s">
        <v>165</v>
      </c>
      <c r="AT128" s="198" t="s">
        <v>161</v>
      </c>
      <c r="AU128" s="198" t="s">
        <v>87</v>
      </c>
      <c r="AY128" s="18" t="s">
        <v>160</v>
      </c>
      <c r="BE128" s="199">
        <f>IF(N128="základní",J128,0)</f>
        <v>0</v>
      </c>
      <c r="BF128" s="199">
        <f>IF(N128="snížená",J128,0)</f>
        <v>0</v>
      </c>
      <c r="BG128" s="199">
        <f>IF(N128="zákl. přenesená",J128,0)</f>
        <v>0</v>
      </c>
      <c r="BH128" s="199">
        <f>IF(N128="sníž. přenesená",J128,0)</f>
        <v>0</v>
      </c>
      <c r="BI128" s="199">
        <f>IF(N128="nulová",J128,0)</f>
        <v>0</v>
      </c>
      <c r="BJ128" s="18" t="s">
        <v>85</v>
      </c>
      <c r="BK128" s="199">
        <f>ROUND(I128*H128,2)</f>
        <v>0</v>
      </c>
      <c r="BL128" s="18" t="s">
        <v>165</v>
      </c>
      <c r="BM128" s="198" t="s">
        <v>87</v>
      </c>
    </row>
    <row r="129" spans="1:47" s="2" customFormat="1" ht="39">
      <c r="A129" s="35"/>
      <c r="B129" s="36"/>
      <c r="C129" s="37"/>
      <c r="D129" s="204" t="s">
        <v>187</v>
      </c>
      <c r="E129" s="37"/>
      <c r="F129" s="214" t="s">
        <v>1960</v>
      </c>
      <c r="G129" s="37"/>
      <c r="H129" s="37"/>
      <c r="I129" s="215"/>
      <c r="J129" s="37"/>
      <c r="K129" s="37"/>
      <c r="L129" s="40"/>
      <c r="M129" s="216"/>
      <c r="N129" s="217"/>
      <c r="O129" s="72"/>
      <c r="P129" s="72"/>
      <c r="Q129" s="72"/>
      <c r="R129" s="72"/>
      <c r="S129" s="72"/>
      <c r="T129" s="73"/>
      <c r="U129" s="35"/>
      <c r="V129" s="35"/>
      <c r="W129" s="35"/>
      <c r="X129" s="35"/>
      <c r="Y129" s="35"/>
      <c r="Z129" s="35"/>
      <c r="AA129" s="35"/>
      <c r="AB129" s="35"/>
      <c r="AC129" s="35"/>
      <c r="AD129" s="35"/>
      <c r="AE129" s="35"/>
      <c r="AT129" s="18" t="s">
        <v>187</v>
      </c>
      <c r="AU129" s="18" t="s">
        <v>87</v>
      </c>
    </row>
    <row r="130" spans="2:63" s="12" customFormat="1" ht="25.9" customHeight="1">
      <c r="B130" s="172"/>
      <c r="C130" s="173"/>
      <c r="D130" s="174" t="s">
        <v>76</v>
      </c>
      <c r="E130" s="175" t="s">
        <v>1105</v>
      </c>
      <c r="F130" s="175" t="s">
        <v>1106</v>
      </c>
      <c r="G130" s="173"/>
      <c r="H130" s="173"/>
      <c r="I130" s="176"/>
      <c r="J130" s="177">
        <f>BK130</f>
        <v>0</v>
      </c>
      <c r="K130" s="173"/>
      <c r="L130" s="178"/>
      <c r="M130" s="179"/>
      <c r="N130" s="180"/>
      <c r="O130" s="180"/>
      <c r="P130" s="181">
        <f>P131+P154+P159+P167+P169+P171</f>
        <v>0</v>
      </c>
      <c r="Q130" s="180"/>
      <c r="R130" s="181">
        <f>R131+R154+R159+R167+R169+R171</f>
        <v>0</v>
      </c>
      <c r="S130" s="180"/>
      <c r="T130" s="182">
        <f>T131+T154+T159+T167+T169+T171</f>
        <v>0</v>
      </c>
      <c r="AR130" s="183" t="s">
        <v>183</v>
      </c>
      <c r="AT130" s="184" t="s">
        <v>76</v>
      </c>
      <c r="AU130" s="184" t="s">
        <v>77</v>
      </c>
      <c r="AY130" s="183" t="s">
        <v>160</v>
      </c>
      <c r="BK130" s="185">
        <f>BK131+BK154+BK159+BK167+BK169+BK171</f>
        <v>0</v>
      </c>
    </row>
    <row r="131" spans="2:63" s="12" customFormat="1" ht="22.9" customHeight="1">
      <c r="B131" s="172"/>
      <c r="C131" s="173"/>
      <c r="D131" s="174" t="s">
        <v>76</v>
      </c>
      <c r="E131" s="200" t="s">
        <v>77</v>
      </c>
      <c r="F131" s="200" t="s">
        <v>1106</v>
      </c>
      <c r="G131" s="173"/>
      <c r="H131" s="173"/>
      <c r="I131" s="176"/>
      <c r="J131" s="201">
        <f>BK131</f>
        <v>0</v>
      </c>
      <c r="K131" s="173"/>
      <c r="L131" s="178"/>
      <c r="M131" s="179"/>
      <c r="N131" s="180"/>
      <c r="O131" s="180"/>
      <c r="P131" s="181">
        <f>SUM(P132:P153)</f>
        <v>0</v>
      </c>
      <c r="Q131" s="180"/>
      <c r="R131" s="181">
        <f>SUM(R132:R153)</f>
        <v>0</v>
      </c>
      <c r="S131" s="180"/>
      <c r="T131" s="182">
        <f>SUM(T132:T153)</f>
        <v>0</v>
      </c>
      <c r="AR131" s="183" t="s">
        <v>85</v>
      </c>
      <c r="AT131" s="184" t="s">
        <v>76</v>
      </c>
      <c r="AU131" s="184" t="s">
        <v>85</v>
      </c>
      <c r="AY131" s="183" t="s">
        <v>160</v>
      </c>
      <c r="BK131" s="185">
        <f>SUM(BK132:BK153)</f>
        <v>0</v>
      </c>
    </row>
    <row r="132" spans="1:65" s="2" customFormat="1" ht="16.5" customHeight="1">
      <c r="A132" s="35"/>
      <c r="B132" s="36"/>
      <c r="C132" s="186" t="s">
        <v>87</v>
      </c>
      <c r="D132" s="186" t="s">
        <v>161</v>
      </c>
      <c r="E132" s="187" t="s">
        <v>1961</v>
      </c>
      <c r="F132" s="188" t="s">
        <v>1962</v>
      </c>
      <c r="G132" s="189" t="s">
        <v>452</v>
      </c>
      <c r="H132" s="190">
        <v>1</v>
      </c>
      <c r="I132" s="191"/>
      <c r="J132" s="192">
        <f>ROUND(I132*H132,2)</f>
        <v>0</v>
      </c>
      <c r="K132" s="193"/>
      <c r="L132" s="40"/>
      <c r="M132" s="194" t="s">
        <v>1</v>
      </c>
      <c r="N132" s="195" t="s">
        <v>42</v>
      </c>
      <c r="O132" s="72"/>
      <c r="P132" s="196">
        <f>O132*H132</f>
        <v>0</v>
      </c>
      <c r="Q132" s="196">
        <v>0</v>
      </c>
      <c r="R132" s="196">
        <f>Q132*H132</f>
        <v>0</v>
      </c>
      <c r="S132" s="196">
        <v>0</v>
      </c>
      <c r="T132" s="197">
        <f>S132*H132</f>
        <v>0</v>
      </c>
      <c r="U132" s="35"/>
      <c r="V132" s="35"/>
      <c r="W132" s="35"/>
      <c r="X132" s="35"/>
      <c r="Y132" s="35"/>
      <c r="Z132" s="35"/>
      <c r="AA132" s="35"/>
      <c r="AB132" s="35"/>
      <c r="AC132" s="35"/>
      <c r="AD132" s="35"/>
      <c r="AE132" s="35"/>
      <c r="AR132" s="198" t="s">
        <v>165</v>
      </c>
      <c r="AT132" s="198" t="s">
        <v>161</v>
      </c>
      <c r="AU132" s="198" t="s">
        <v>87</v>
      </c>
      <c r="AY132" s="18" t="s">
        <v>160</v>
      </c>
      <c r="BE132" s="199">
        <f>IF(N132="základní",J132,0)</f>
        <v>0</v>
      </c>
      <c r="BF132" s="199">
        <f>IF(N132="snížená",J132,0)</f>
        <v>0</v>
      </c>
      <c r="BG132" s="199">
        <f>IF(N132="zákl. přenesená",J132,0)</f>
        <v>0</v>
      </c>
      <c r="BH132" s="199">
        <f>IF(N132="sníž. přenesená",J132,0)</f>
        <v>0</v>
      </c>
      <c r="BI132" s="199">
        <f>IF(N132="nulová",J132,0)</f>
        <v>0</v>
      </c>
      <c r="BJ132" s="18" t="s">
        <v>85</v>
      </c>
      <c r="BK132" s="199">
        <f>ROUND(I132*H132,2)</f>
        <v>0</v>
      </c>
      <c r="BL132" s="18" t="s">
        <v>165</v>
      </c>
      <c r="BM132" s="198" t="s">
        <v>165</v>
      </c>
    </row>
    <row r="133" spans="1:47" s="2" customFormat="1" ht="29.25">
      <c r="A133" s="35"/>
      <c r="B133" s="36"/>
      <c r="C133" s="37"/>
      <c r="D133" s="204" t="s">
        <v>187</v>
      </c>
      <c r="E133" s="37"/>
      <c r="F133" s="214" t="s">
        <v>1963</v>
      </c>
      <c r="G133" s="37"/>
      <c r="H133" s="37"/>
      <c r="I133" s="215"/>
      <c r="J133" s="37"/>
      <c r="K133" s="37"/>
      <c r="L133" s="40"/>
      <c r="M133" s="216"/>
      <c r="N133" s="217"/>
      <c r="O133" s="72"/>
      <c r="P133" s="72"/>
      <c r="Q133" s="72"/>
      <c r="R133" s="72"/>
      <c r="S133" s="72"/>
      <c r="T133" s="73"/>
      <c r="U133" s="35"/>
      <c r="V133" s="35"/>
      <c r="W133" s="35"/>
      <c r="X133" s="35"/>
      <c r="Y133" s="35"/>
      <c r="Z133" s="35"/>
      <c r="AA133" s="35"/>
      <c r="AB133" s="35"/>
      <c r="AC133" s="35"/>
      <c r="AD133" s="35"/>
      <c r="AE133" s="35"/>
      <c r="AT133" s="18" t="s">
        <v>187</v>
      </c>
      <c r="AU133" s="18" t="s">
        <v>87</v>
      </c>
    </row>
    <row r="134" spans="1:65" s="2" customFormat="1" ht="16.5" customHeight="1">
      <c r="A134" s="35"/>
      <c r="B134" s="36"/>
      <c r="C134" s="186" t="s">
        <v>170</v>
      </c>
      <c r="D134" s="186" t="s">
        <v>161</v>
      </c>
      <c r="E134" s="187" t="s">
        <v>1964</v>
      </c>
      <c r="F134" s="188" t="s">
        <v>1965</v>
      </c>
      <c r="G134" s="189" t="s">
        <v>452</v>
      </c>
      <c r="H134" s="190">
        <v>1</v>
      </c>
      <c r="I134" s="191"/>
      <c r="J134" s="192">
        <f>ROUND(I134*H134,2)</f>
        <v>0</v>
      </c>
      <c r="K134" s="193"/>
      <c r="L134" s="40"/>
      <c r="M134" s="194" t="s">
        <v>1</v>
      </c>
      <c r="N134" s="195" t="s">
        <v>42</v>
      </c>
      <c r="O134" s="72"/>
      <c r="P134" s="196">
        <f>O134*H134</f>
        <v>0</v>
      </c>
      <c r="Q134" s="196">
        <v>0</v>
      </c>
      <c r="R134" s="196">
        <f>Q134*H134</f>
        <v>0</v>
      </c>
      <c r="S134" s="196">
        <v>0</v>
      </c>
      <c r="T134" s="197">
        <f>S134*H134</f>
        <v>0</v>
      </c>
      <c r="U134" s="35"/>
      <c r="V134" s="35"/>
      <c r="W134" s="35"/>
      <c r="X134" s="35"/>
      <c r="Y134" s="35"/>
      <c r="Z134" s="35"/>
      <c r="AA134" s="35"/>
      <c r="AB134" s="35"/>
      <c r="AC134" s="35"/>
      <c r="AD134" s="35"/>
      <c r="AE134" s="35"/>
      <c r="AR134" s="198" t="s">
        <v>165</v>
      </c>
      <c r="AT134" s="198" t="s">
        <v>161</v>
      </c>
      <c r="AU134" s="198" t="s">
        <v>87</v>
      </c>
      <c r="AY134" s="18" t="s">
        <v>160</v>
      </c>
      <c r="BE134" s="199">
        <f>IF(N134="základní",J134,0)</f>
        <v>0</v>
      </c>
      <c r="BF134" s="199">
        <f>IF(N134="snížená",J134,0)</f>
        <v>0</v>
      </c>
      <c r="BG134" s="199">
        <f>IF(N134="zákl. přenesená",J134,0)</f>
        <v>0</v>
      </c>
      <c r="BH134" s="199">
        <f>IF(N134="sníž. přenesená",J134,0)</f>
        <v>0</v>
      </c>
      <c r="BI134" s="199">
        <f>IF(N134="nulová",J134,0)</f>
        <v>0</v>
      </c>
      <c r="BJ134" s="18" t="s">
        <v>85</v>
      </c>
      <c r="BK134" s="199">
        <f>ROUND(I134*H134,2)</f>
        <v>0</v>
      </c>
      <c r="BL134" s="18" t="s">
        <v>165</v>
      </c>
      <c r="BM134" s="198" t="s">
        <v>189</v>
      </c>
    </row>
    <row r="135" spans="1:47" s="2" customFormat="1" ht="29.25">
      <c r="A135" s="35"/>
      <c r="B135" s="36"/>
      <c r="C135" s="37"/>
      <c r="D135" s="204" t="s">
        <v>187</v>
      </c>
      <c r="E135" s="37"/>
      <c r="F135" s="214" t="s">
        <v>1966</v>
      </c>
      <c r="G135" s="37"/>
      <c r="H135" s="37"/>
      <c r="I135" s="215"/>
      <c r="J135" s="37"/>
      <c r="K135" s="37"/>
      <c r="L135" s="40"/>
      <c r="M135" s="216"/>
      <c r="N135" s="217"/>
      <c r="O135" s="72"/>
      <c r="P135" s="72"/>
      <c r="Q135" s="72"/>
      <c r="R135" s="72"/>
      <c r="S135" s="72"/>
      <c r="T135" s="73"/>
      <c r="U135" s="35"/>
      <c r="V135" s="35"/>
      <c r="W135" s="35"/>
      <c r="X135" s="35"/>
      <c r="Y135" s="35"/>
      <c r="Z135" s="35"/>
      <c r="AA135" s="35"/>
      <c r="AB135" s="35"/>
      <c r="AC135" s="35"/>
      <c r="AD135" s="35"/>
      <c r="AE135" s="35"/>
      <c r="AT135" s="18" t="s">
        <v>187</v>
      </c>
      <c r="AU135" s="18" t="s">
        <v>87</v>
      </c>
    </row>
    <row r="136" spans="1:65" s="2" customFormat="1" ht="21.75" customHeight="1">
      <c r="A136" s="35"/>
      <c r="B136" s="36"/>
      <c r="C136" s="186" t="s">
        <v>165</v>
      </c>
      <c r="D136" s="186" t="s">
        <v>161</v>
      </c>
      <c r="E136" s="187" t="s">
        <v>1967</v>
      </c>
      <c r="F136" s="188" t="s">
        <v>1968</v>
      </c>
      <c r="G136" s="189" t="s">
        <v>452</v>
      </c>
      <c r="H136" s="190">
        <v>1</v>
      </c>
      <c r="I136" s="191"/>
      <c r="J136" s="192">
        <f>ROUND(I136*H136,2)</f>
        <v>0</v>
      </c>
      <c r="K136" s="193"/>
      <c r="L136" s="40"/>
      <c r="M136" s="194" t="s">
        <v>1</v>
      </c>
      <c r="N136" s="195" t="s">
        <v>42</v>
      </c>
      <c r="O136" s="72"/>
      <c r="P136" s="196">
        <f>O136*H136</f>
        <v>0</v>
      </c>
      <c r="Q136" s="196">
        <v>0</v>
      </c>
      <c r="R136" s="196">
        <f>Q136*H136</f>
        <v>0</v>
      </c>
      <c r="S136" s="196">
        <v>0</v>
      </c>
      <c r="T136" s="197">
        <f>S136*H136</f>
        <v>0</v>
      </c>
      <c r="U136" s="35"/>
      <c r="V136" s="35"/>
      <c r="W136" s="35"/>
      <c r="X136" s="35"/>
      <c r="Y136" s="35"/>
      <c r="Z136" s="35"/>
      <c r="AA136" s="35"/>
      <c r="AB136" s="35"/>
      <c r="AC136" s="35"/>
      <c r="AD136" s="35"/>
      <c r="AE136" s="35"/>
      <c r="AR136" s="198" t="s">
        <v>165</v>
      </c>
      <c r="AT136" s="198" t="s">
        <v>161</v>
      </c>
      <c r="AU136" s="198" t="s">
        <v>87</v>
      </c>
      <c r="AY136" s="18" t="s">
        <v>160</v>
      </c>
      <c r="BE136" s="199">
        <f>IF(N136="základní",J136,0)</f>
        <v>0</v>
      </c>
      <c r="BF136" s="199">
        <f>IF(N136="snížená",J136,0)</f>
        <v>0</v>
      </c>
      <c r="BG136" s="199">
        <f>IF(N136="zákl. přenesená",J136,0)</f>
        <v>0</v>
      </c>
      <c r="BH136" s="199">
        <f>IF(N136="sníž. přenesená",J136,0)</f>
        <v>0</v>
      </c>
      <c r="BI136" s="199">
        <f>IF(N136="nulová",J136,0)</f>
        <v>0</v>
      </c>
      <c r="BJ136" s="18" t="s">
        <v>85</v>
      </c>
      <c r="BK136" s="199">
        <f>ROUND(I136*H136,2)</f>
        <v>0</v>
      </c>
      <c r="BL136" s="18" t="s">
        <v>165</v>
      </c>
      <c r="BM136" s="198" t="s">
        <v>198</v>
      </c>
    </row>
    <row r="137" spans="1:47" s="2" customFormat="1" ht="29.25">
      <c r="A137" s="35"/>
      <c r="B137" s="36"/>
      <c r="C137" s="37"/>
      <c r="D137" s="204" t="s">
        <v>187</v>
      </c>
      <c r="E137" s="37"/>
      <c r="F137" s="214" t="s">
        <v>1969</v>
      </c>
      <c r="G137" s="37"/>
      <c r="H137" s="37"/>
      <c r="I137" s="215"/>
      <c r="J137" s="37"/>
      <c r="K137" s="37"/>
      <c r="L137" s="40"/>
      <c r="M137" s="216"/>
      <c r="N137" s="217"/>
      <c r="O137" s="72"/>
      <c r="P137" s="72"/>
      <c r="Q137" s="72"/>
      <c r="R137" s="72"/>
      <c r="S137" s="72"/>
      <c r="T137" s="73"/>
      <c r="U137" s="35"/>
      <c r="V137" s="35"/>
      <c r="W137" s="35"/>
      <c r="X137" s="35"/>
      <c r="Y137" s="35"/>
      <c r="Z137" s="35"/>
      <c r="AA137" s="35"/>
      <c r="AB137" s="35"/>
      <c r="AC137" s="35"/>
      <c r="AD137" s="35"/>
      <c r="AE137" s="35"/>
      <c r="AT137" s="18" t="s">
        <v>187</v>
      </c>
      <c r="AU137" s="18" t="s">
        <v>87</v>
      </c>
    </row>
    <row r="138" spans="1:65" s="2" customFormat="1" ht="16.5" customHeight="1">
      <c r="A138" s="35"/>
      <c r="B138" s="36"/>
      <c r="C138" s="186" t="s">
        <v>183</v>
      </c>
      <c r="D138" s="186" t="s">
        <v>161</v>
      </c>
      <c r="E138" s="187" t="s">
        <v>1970</v>
      </c>
      <c r="F138" s="188" t="s">
        <v>1971</v>
      </c>
      <c r="G138" s="189" t="s">
        <v>452</v>
      </c>
      <c r="H138" s="190">
        <v>1</v>
      </c>
      <c r="I138" s="191"/>
      <c r="J138" s="192">
        <f>ROUND(I138*H138,2)</f>
        <v>0</v>
      </c>
      <c r="K138" s="193"/>
      <c r="L138" s="40"/>
      <c r="M138" s="194" t="s">
        <v>1</v>
      </c>
      <c r="N138" s="195" t="s">
        <v>42</v>
      </c>
      <c r="O138" s="72"/>
      <c r="P138" s="196">
        <f>O138*H138</f>
        <v>0</v>
      </c>
      <c r="Q138" s="196">
        <v>0</v>
      </c>
      <c r="R138" s="196">
        <f>Q138*H138</f>
        <v>0</v>
      </c>
      <c r="S138" s="196">
        <v>0</v>
      </c>
      <c r="T138" s="197">
        <f>S138*H138</f>
        <v>0</v>
      </c>
      <c r="U138" s="35"/>
      <c r="V138" s="35"/>
      <c r="W138" s="35"/>
      <c r="X138" s="35"/>
      <c r="Y138" s="35"/>
      <c r="Z138" s="35"/>
      <c r="AA138" s="35"/>
      <c r="AB138" s="35"/>
      <c r="AC138" s="35"/>
      <c r="AD138" s="35"/>
      <c r="AE138" s="35"/>
      <c r="AR138" s="198" t="s">
        <v>165</v>
      </c>
      <c r="AT138" s="198" t="s">
        <v>161</v>
      </c>
      <c r="AU138" s="198" t="s">
        <v>87</v>
      </c>
      <c r="AY138" s="18" t="s">
        <v>160</v>
      </c>
      <c r="BE138" s="199">
        <f>IF(N138="základní",J138,0)</f>
        <v>0</v>
      </c>
      <c r="BF138" s="199">
        <f>IF(N138="snížená",J138,0)</f>
        <v>0</v>
      </c>
      <c r="BG138" s="199">
        <f>IF(N138="zákl. přenesená",J138,0)</f>
        <v>0</v>
      </c>
      <c r="BH138" s="199">
        <f>IF(N138="sníž. přenesená",J138,0)</f>
        <v>0</v>
      </c>
      <c r="BI138" s="199">
        <f>IF(N138="nulová",J138,0)</f>
        <v>0</v>
      </c>
      <c r="BJ138" s="18" t="s">
        <v>85</v>
      </c>
      <c r="BK138" s="199">
        <f>ROUND(I138*H138,2)</f>
        <v>0</v>
      </c>
      <c r="BL138" s="18" t="s">
        <v>165</v>
      </c>
      <c r="BM138" s="198" t="s">
        <v>207</v>
      </c>
    </row>
    <row r="139" spans="1:47" s="2" customFormat="1" ht="29.25">
      <c r="A139" s="35"/>
      <c r="B139" s="36"/>
      <c r="C139" s="37"/>
      <c r="D139" s="204" t="s">
        <v>187</v>
      </c>
      <c r="E139" s="37"/>
      <c r="F139" s="214" t="s">
        <v>1972</v>
      </c>
      <c r="G139" s="37"/>
      <c r="H139" s="37"/>
      <c r="I139" s="215"/>
      <c r="J139" s="37"/>
      <c r="K139" s="37"/>
      <c r="L139" s="40"/>
      <c r="M139" s="216"/>
      <c r="N139" s="217"/>
      <c r="O139" s="72"/>
      <c r="P139" s="72"/>
      <c r="Q139" s="72"/>
      <c r="R139" s="72"/>
      <c r="S139" s="72"/>
      <c r="T139" s="73"/>
      <c r="U139" s="35"/>
      <c r="V139" s="35"/>
      <c r="W139" s="35"/>
      <c r="X139" s="35"/>
      <c r="Y139" s="35"/>
      <c r="Z139" s="35"/>
      <c r="AA139" s="35"/>
      <c r="AB139" s="35"/>
      <c r="AC139" s="35"/>
      <c r="AD139" s="35"/>
      <c r="AE139" s="35"/>
      <c r="AT139" s="18" t="s">
        <v>187</v>
      </c>
      <c r="AU139" s="18" t="s">
        <v>87</v>
      </c>
    </row>
    <row r="140" spans="1:65" s="2" customFormat="1" ht="16.5" customHeight="1">
      <c r="A140" s="35"/>
      <c r="B140" s="36"/>
      <c r="C140" s="186" t="s">
        <v>189</v>
      </c>
      <c r="D140" s="186" t="s">
        <v>161</v>
      </c>
      <c r="E140" s="187" t="s">
        <v>1973</v>
      </c>
      <c r="F140" s="188" t="s">
        <v>1974</v>
      </c>
      <c r="G140" s="189" t="s">
        <v>452</v>
      </c>
      <c r="H140" s="190">
        <v>1</v>
      </c>
      <c r="I140" s="191"/>
      <c r="J140" s="192">
        <f>ROUND(I140*H140,2)</f>
        <v>0</v>
      </c>
      <c r="K140" s="193"/>
      <c r="L140" s="40"/>
      <c r="M140" s="194" t="s">
        <v>1</v>
      </c>
      <c r="N140" s="195" t="s">
        <v>42</v>
      </c>
      <c r="O140" s="72"/>
      <c r="P140" s="196">
        <f>O140*H140</f>
        <v>0</v>
      </c>
      <c r="Q140" s="196">
        <v>0</v>
      </c>
      <c r="R140" s="196">
        <f>Q140*H140</f>
        <v>0</v>
      </c>
      <c r="S140" s="196">
        <v>0</v>
      </c>
      <c r="T140" s="197">
        <f>S140*H140</f>
        <v>0</v>
      </c>
      <c r="U140" s="35"/>
      <c r="V140" s="35"/>
      <c r="W140" s="35"/>
      <c r="X140" s="35"/>
      <c r="Y140" s="35"/>
      <c r="Z140" s="35"/>
      <c r="AA140" s="35"/>
      <c r="AB140" s="35"/>
      <c r="AC140" s="35"/>
      <c r="AD140" s="35"/>
      <c r="AE140" s="35"/>
      <c r="AR140" s="198" t="s">
        <v>165</v>
      </c>
      <c r="AT140" s="198" t="s">
        <v>161</v>
      </c>
      <c r="AU140" s="198" t="s">
        <v>87</v>
      </c>
      <c r="AY140" s="18" t="s">
        <v>160</v>
      </c>
      <c r="BE140" s="199">
        <f>IF(N140="základní",J140,0)</f>
        <v>0</v>
      </c>
      <c r="BF140" s="199">
        <f>IF(N140="snížená",J140,0)</f>
        <v>0</v>
      </c>
      <c r="BG140" s="199">
        <f>IF(N140="zákl. přenesená",J140,0)</f>
        <v>0</v>
      </c>
      <c r="BH140" s="199">
        <f>IF(N140="sníž. přenesená",J140,0)</f>
        <v>0</v>
      </c>
      <c r="BI140" s="199">
        <f>IF(N140="nulová",J140,0)</f>
        <v>0</v>
      </c>
      <c r="BJ140" s="18" t="s">
        <v>85</v>
      </c>
      <c r="BK140" s="199">
        <f>ROUND(I140*H140,2)</f>
        <v>0</v>
      </c>
      <c r="BL140" s="18" t="s">
        <v>165</v>
      </c>
      <c r="BM140" s="198" t="s">
        <v>219</v>
      </c>
    </row>
    <row r="141" spans="1:47" s="2" customFormat="1" ht="19.5">
      <c r="A141" s="35"/>
      <c r="B141" s="36"/>
      <c r="C141" s="37"/>
      <c r="D141" s="204" t="s">
        <v>187</v>
      </c>
      <c r="E141" s="37"/>
      <c r="F141" s="214" t="s">
        <v>1975</v>
      </c>
      <c r="G141" s="37"/>
      <c r="H141" s="37"/>
      <c r="I141" s="215"/>
      <c r="J141" s="37"/>
      <c r="K141" s="37"/>
      <c r="L141" s="40"/>
      <c r="M141" s="216"/>
      <c r="N141" s="217"/>
      <c r="O141" s="72"/>
      <c r="P141" s="72"/>
      <c r="Q141" s="72"/>
      <c r="R141" s="72"/>
      <c r="S141" s="72"/>
      <c r="T141" s="73"/>
      <c r="U141" s="35"/>
      <c r="V141" s="35"/>
      <c r="W141" s="35"/>
      <c r="X141" s="35"/>
      <c r="Y141" s="35"/>
      <c r="Z141" s="35"/>
      <c r="AA141" s="35"/>
      <c r="AB141" s="35"/>
      <c r="AC141" s="35"/>
      <c r="AD141" s="35"/>
      <c r="AE141" s="35"/>
      <c r="AT141" s="18" t="s">
        <v>187</v>
      </c>
      <c r="AU141" s="18" t="s">
        <v>87</v>
      </c>
    </row>
    <row r="142" spans="1:65" s="2" customFormat="1" ht="16.5" customHeight="1">
      <c r="A142" s="35"/>
      <c r="B142" s="36"/>
      <c r="C142" s="186" t="s">
        <v>194</v>
      </c>
      <c r="D142" s="186" t="s">
        <v>161</v>
      </c>
      <c r="E142" s="187" t="s">
        <v>1976</v>
      </c>
      <c r="F142" s="188" t="s">
        <v>1977</v>
      </c>
      <c r="G142" s="189" t="s">
        <v>452</v>
      </c>
      <c r="H142" s="190">
        <v>1</v>
      </c>
      <c r="I142" s="191"/>
      <c r="J142" s="192">
        <f>ROUND(I142*H142,2)</f>
        <v>0</v>
      </c>
      <c r="K142" s="193"/>
      <c r="L142" s="40"/>
      <c r="M142" s="194" t="s">
        <v>1</v>
      </c>
      <c r="N142" s="195" t="s">
        <v>42</v>
      </c>
      <c r="O142" s="72"/>
      <c r="P142" s="196">
        <f>O142*H142</f>
        <v>0</v>
      </c>
      <c r="Q142" s="196">
        <v>0</v>
      </c>
      <c r="R142" s="196">
        <f>Q142*H142</f>
        <v>0</v>
      </c>
      <c r="S142" s="196">
        <v>0</v>
      </c>
      <c r="T142" s="197">
        <f>S142*H142</f>
        <v>0</v>
      </c>
      <c r="U142" s="35"/>
      <c r="V142" s="35"/>
      <c r="W142" s="35"/>
      <c r="X142" s="35"/>
      <c r="Y142" s="35"/>
      <c r="Z142" s="35"/>
      <c r="AA142" s="35"/>
      <c r="AB142" s="35"/>
      <c r="AC142" s="35"/>
      <c r="AD142" s="35"/>
      <c r="AE142" s="35"/>
      <c r="AR142" s="198" t="s">
        <v>165</v>
      </c>
      <c r="AT142" s="198" t="s">
        <v>161</v>
      </c>
      <c r="AU142" s="198" t="s">
        <v>87</v>
      </c>
      <c r="AY142" s="18" t="s">
        <v>160</v>
      </c>
      <c r="BE142" s="199">
        <f>IF(N142="základní",J142,0)</f>
        <v>0</v>
      </c>
      <c r="BF142" s="199">
        <f>IF(N142="snížená",J142,0)</f>
        <v>0</v>
      </c>
      <c r="BG142" s="199">
        <f>IF(N142="zákl. přenesená",J142,0)</f>
        <v>0</v>
      </c>
      <c r="BH142" s="199">
        <f>IF(N142="sníž. přenesená",J142,0)</f>
        <v>0</v>
      </c>
      <c r="BI142" s="199">
        <f>IF(N142="nulová",J142,0)</f>
        <v>0</v>
      </c>
      <c r="BJ142" s="18" t="s">
        <v>85</v>
      </c>
      <c r="BK142" s="199">
        <f>ROUND(I142*H142,2)</f>
        <v>0</v>
      </c>
      <c r="BL142" s="18" t="s">
        <v>165</v>
      </c>
      <c r="BM142" s="198" t="s">
        <v>1978</v>
      </c>
    </row>
    <row r="143" spans="1:47" s="2" customFormat="1" ht="19.5">
      <c r="A143" s="35"/>
      <c r="B143" s="36"/>
      <c r="C143" s="37"/>
      <c r="D143" s="204" t="s">
        <v>187</v>
      </c>
      <c r="E143" s="37"/>
      <c r="F143" s="214" t="s">
        <v>1979</v>
      </c>
      <c r="G143" s="37"/>
      <c r="H143" s="37"/>
      <c r="I143" s="215"/>
      <c r="J143" s="37"/>
      <c r="K143" s="37"/>
      <c r="L143" s="40"/>
      <c r="M143" s="216"/>
      <c r="N143" s="217"/>
      <c r="O143" s="72"/>
      <c r="P143" s="72"/>
      <c r="Q143" s="72"/>
      <c r="R143" s="72"/>
      <c r="S143" s="72"/>
      <c r="T143" s="73"/>
      <c r="U143" s="35"/>
      <c r="V143" s="35"/>
      <c r="W143" s="35"/>
      <c r="X143" s="35"/>
      <c r="Y143" s="35"/>
      <c r="Z143" s="35"/>
      <c r="AA143" s="35"/>
      <c r="AB143" s="35"/>
      <c r="AC143" s="35"/>
      <c r="AD143" s="35"/>
      <c r="AE143" s="35"/>
      <c r="AT143" s="18" t="s">
        <v>187</v>
      </c>
      <c r="AU143" s="18" t="s">
        <v>87</v>
      </c>
    </row>
    <row r="144" spans="1:65" s="2" customFormat="1" ht="16.5" customHeight="1">
      <c r="A144" s="35"/>
      <c r="B144" s="36"/>
      <c r="C144" s="186" t="s">
        <v>198</v>
      </c>
      <c r="D144" s="186" t="s">
        <v>161</v>
      </c>
      <c r="E144" s="187" t="s">
        <v>1980</v>
      </c>
      <c r="F144" s="188" t="s">
        <v>1981</v>
      </c>
      <c r="G144" s="189" t="s">
        <v>452</v>
      </c>
      <c r="H144" s="190">
        <v>1</v>
      </c>
      <c r="I144" s="191"/>
      <c r="J144" s="192">
        <f>ROUND(I144*H144,2)</f>
        <v>0</v>
      </c>
      <c r="K144" s="193"/>
      <c r="L144" s="40"/>
      <c r="M144" s="194" t="s">
        <v>1</v>
      </c>
      <c r="N144" s="195" t="s">
        <v>42</v>
      </c>
      <c r="O144" s="72"/>
      <c r="P144" s="196">
        <f>O144*H144</f>
        <v>0</v>
      </c>
      <c r="Q144" s="196">
        <v>0</v>
      </c>
      <c r="R144" s="196">
        <f>Q144*H144</f>
        <v>0</v>
      </c>
      <c r="S144" s="196">
        <v>0</v>
      </c>
      <c r="T144" s="197">
        <f>S144*H144</f>
        <v>0</v>
      </c>
      <c r="U144" s="35"/>
      <c r="V144" s="35"/>
      <c r="W144" s="35"/>
      <c r="X144" s="35"/>
      <c r="Y144" s="35"/>
      <c r="Z144" s="35"/>
      <c r="AA144" s="35"/>
      <c r="AB144" s="35"/>
      <c r="AC144" s="35"/>
      <c r="AD144" s="35"/>
      <c r="AE144" s="35"/>
      <c r="AR144" s="198" t="s">
        <v>165</v>
      </c>
      <c r="AT144" s="198" t="s">
        <v>161</v>
      </c>
      <c r="AU144" s="198" t="s">
        <v>87</v>
      </c>
      <c r="AY144" s="18" t="s">
        <v>160</v>
      </c>
      <c r="BE144" s="199">
        <f>IF(N144="základní",J144,0)</f>
        <v>0</v>
      </c>
      <c r="BF144" s="199">
        <f>IF(N144="snížená",J144,0)</f>
        <v>0</v>
      </c>
      <c r="BG144" s="199">
        <f>IF(N144="zákl. přenesená",J144,0)</f>
        <v>0</v>
      </c>
      <c r="BH144" s="199">
        <f>IF(N144="sníž. přenesená",J144,0)</f>
        <v>0</v>
      </c>
      <c r="BI144" s="199">
        <f>IF(N144="nulová",J144,0)</f>
        <v>0</v>
      </c>
      <c r="BJ144" s="18" t="s">
        <v>85</v>
      </c>
      <c r="BK144" s="199">
        <f>ROUND(I144*H144,2)</f>
        <v>0</v>
      </c>
      <c r="BL144" s="18" t="s">
        <v>165</v>
      </c>
      <c r="BM144" s="198" t="s">
        <v>229</v>
      </c>
    </row>
    <row r="145" spans="1:47" s="2" customFormat="1" ht="29.25">
      <c r="A145" s="35"/>
      <c r="B145" s="36"/>
      <c r="C145" s="37"/>
      <c r="D145" s="204" t="s">
        <v>187</v>
      </c>
      <c r="E145" s="37"/>
      <c r="F145" s="214" t="s">
        <v>1982</v>
      </c>
      <c r="G145" s="37"/>
      <c r="H145" s="37"/>
      <c r="I145" s="215"/>
      <c r="J145" s="37"/>
      <c r="K145" s="37"/>
      <c r="L145" s="40"/>
      <c r="M145" s="216"/>
      <c r="N145" s="217"/>
      <c r="O145" s="72"/>
      <c r="P145" s="72"/>
      <c r="Q145" s="72"/>
      <c r="R145" s="72"/>
      <c r="S145" s="72"/>
      <c r="T145" s="73"/>
      <c r="U145" s="35"/>
      <c r="V145" s="35"/>
      <c r="W145" s="35"/>
      <c r="X145" s="35"/>
      <c r="Y145" s="35"/>
      <c r="Z145" s="35"/>
      <c r="AA145" s="35"/>
      <c r="AB145" s="35"/>
      <c r="AC145" s="35"/>
      <c r="AD145" s="35"/>
      <c r="AE145" s="35"/>
      <c r="AT145" s="18" t="s">
        <v>187</v>
      </c>
      <c r="AU145" s="18" t="s">
        <v>87</v>
      </c>
    </row>
    <row r="146" spans="1:65" s="2" customFormat="1" ht="16.5" customHeight="1">
      <c r="A146" s="35"/>
      <c r="B146" s="36"/>
      <c r="C146" s="186" t="s">
        <v>158</v>
      </c>
      <c r="D146" s="186" t="s">
        <v>161</v>
      </c>
      <c r="E146" s="187" t="s">
        <v>1983</v>
      </c>
      <c r="F146" s="188" t="s">
        <v>1984</v>
      </c>
      <c r="G146" s="189" t="s">
        <v>452</v>
      </c>
      <c r="H146" s="190">
        <v>1</v>
      </c>
      <c r="I146" s="191"/>
      <c r="J146" s="192">
        <f>ROUND(I146*H146,2)</f>
        <v>0</v>
      </c>
      <c r="K146" s="193"/>
      <c r="L146" s="40"/>
      <c r="M146" s="194" t="s">
        <v>1</v>
      </c>
      <c r="N146" s="195" t="s">
        <v>42</v>
      </c>
      <c r="O146" s="72"/>
      <c r="P146" s="196">
        <f>O146*H146</f>
        <v>0</v>
      </c>
      <c r="Q146" s="196">
        <v>0</v>
      </c>
      <c r="R146" s="196">
        <f>Q146*H146</f>
        <v>0</v>
      </c>
      <c r="S146" s="196">
        <v>0</v>
      </c>
      <c r="T146" s="197">
        <f>S146*H146</f>
        <v>0</v>
      </c>
      <c r="U146" s="35"/>
      <c r="V146" s="35"/>
      <c r="W146" s="35"/>
      <c r="X146" s="35"/>
      <c r="Y146" s="35"/>
      <c r="Z146" s="35"/>
      <c r="AA146" s="35"/>
      <c r="AB146" s="35"/>
      <c r="AC146" s="35"/>
      <c r="AD146" s="35"/>
      <c r="AE146" s="35"/>
      <c r="AR146" s="198" t="s">
        <v>165</v>
      </c>
      <c r="AT146" s="198" t="s">
        <v>161</v>
      </c>
      <c r="AU146" s="198" t="s">
        <v>87</v>
      </c>
      <c r="AY146" s="18" t="s">
        <v>160</v>
      </c>
      <c r="BE146" s="199">
        <f>IF(N146="základní",J146,0)</f>
        <v>0</v>
      </c>
      <c r="BF146" s="199">
        <f>IF(N146="snížená",J146,0)</f>
        <v>0</v>
      </c>
      <c r="BG146" s="199">
        <f>IF(N146="zákl. přenesená",J146,0)</f>
        <v>0</v>
      </c>
      <c r="BH146" s="199">
        <f>IF(N146="sníž. přenesená",J146,0)</f>
        <v>0</v>
      </c>
      <c r="BI146" s="199">
        <f>IF(N146="nulová",J146,0)</f>
        <v>0</v>
      </c>
      <c r="BJ146" s="18" t="s">
        <v>85</v>
      </c>
      <c r="BK146" s="199">
        <f>ROUND(I146*H146,2)</f>
        <v>0</v>
      </c>
      <c r="BL146" s="18" t="s">
        <v>165</v>
      </c>
      <c r="BM146" s="198" t="s">
        <v>237</v>
      </c>
    </row>
    <row r="147" spans="1:47" s="2" customFormat="1" ht="29.25">
      <c r="A147" s="35"/>
      <c r="B147" s="36"/>
      <c r="C147" s="37"/>
      <c r="D147" s="204" t="s">
        <v>187</v>
      </c>
      <c r="E147" s="37"/>
      <c r="F147" s="214" t="s">
        <v>1982</v>
      </c>
      <c r="G147" s="37"/>
      <c r="H147" s="37"/>
      <c r="I147" s="215"/>
      <c r="J147" s="37"/>
      <c r="K147" s="37"/>
      <c r="L147" s="40"/>
      <c r="M147" s="216"/>
      <c r="N147" s="217"/>
      <c r="O147" s="72"/>
      <c r="P147" s="72"/>
      <c r="Q147" s="72"/>
      <c r="R147" s="72"/>
      <c r="S147" s="72"/>
      <c r="T147" s="73"/>
      <c r="U147" s="35"/>
      <c r="V147" s="35"/>
      <c r="W147" s="35"/>
      <c r="X147" s="35"/>
      <c r="Y147" s="35"/>
      <c r="Z147" s="35"/>
      <c r="AA147" s="35"/>
      <c r="AB147" s="35"/>
      <c r="AC147" s="35"/>
      <c r="AD147" s="35"/>
      <c r="AE147" s="35"/>
      <c r="AT147" s="18" t="s">
        <v>187</v>
      </c>
      <c r="AU147" s="18" t="s">
        <v>87</v>
      </c>
    </row>
    <row r="148" spans="1:65" s="2" customFormat="1" ht="16.5" customHeight="1">
      <c r="A148" s="35"/>
      <c r="B148" s="36"/>
      <c r="C148" s="186" t="s">
        <v>207</v>
      </c>
      <c r="D148" s="186" t="s">
        <v>161</v>
      </c>
      <c r="E148" s="187" t="s">
        <v>1985</v>
      </c>
      <c r="F148" s="188" t="s">
        <v>1986</v>
      </c>
      <c r="G148" s="189" t="s">
        <v>452</v>
      </c>
      <c r="H148" s="190">
        <v>1</v>
      </c>
      <c r="I148" s="191"/>
      <c r="J148" s="192">
        <f>ROUND(I148*H148,2)</f>
        <v>0</v>
      </c>
      <c r="K148" s="193"/>
      <c r="L148" s="40"/>
      <c r="M148" s="194" t="s">
        <v>1</v>
      </c>
      <c r="N148" s="195" t="s">
        <v>42</v>
      </c>
      <c r="O148" s="72"/>
      <c r="P148" s="196">
        <f>O148*H148</f>
        <v>0</v>
      </c>
      <c r="Q148" s="196">
        <v>0</v>
      </c>
      <c r="R148" s="196">
        <f>Q148*H148</f>
        <v>0</v>
      </c>
      <c r="S148" s="196">
        <v>0</v>
      </c>
      <c r="T148" s="197">
        <f>S148*H148</f>
        <v>0</v>
      </c>
      <c r="U148" s="35"/>
      <c r="V148" s="35"/>
      <c r="W148" s="35"/>
      <c r="X148" s="35"/>
      <c r="Y148" s="35"/>
      <c r="Z148" s="35"/>
      <c r="AA148" s="35"/>
      <c r="AB148" s="35"/>
      <c r="AC148" s="35"/>
      <c r="AD148" s="35"/>
      <c r="AE148" s="35"/>
      <c r="AR148" s="198" t="s">
        <v>165</v>
      </c>
      <c r="AT148" s="198" t="s">
        <v>161</v>
      </c>
      <c r="AU148" s="198" t="s">
        <v>87</v>
      </c>
      <c r="AY148" s="18" t="s">
        <v>160</v>
      </c>
      <c r="BE148" s="199">
        <f>IF(N148="základní",J148,0)</f>
        <v>0</v>
      </c>
      <c r="BF148" s="199">
        <f>IF(N148="snížená",J148,0)</f>
        <v>0</v>
      </c>
      <c r="BG148" s="199">
        <f>IF(N148="zákl. přenesená",J148,0)</f>
        <v>0</v>
      </c>
      <c r="BH148" s="199">
        <f>IF(N148="sníž. přenesená",J148,0)</f>
        <v>0</v>
      </c>
      <c r="BI148" s="199">
        <f>IF(N148="nulová",J148,0)</f>
        <v>0</v>
      </c>
      <c r="BJ148" s="18" t="s">
        <v>85</v>
      </c>
      <c r="BK148" s="199">
        <f>ROUND(I148*H148,2)</f>
        <v>0</v>
      </c>
      <c r="BL148" s="18" t="s">
        <v>165</v>
      </c>
      <c r="BM148" s="198" t="s">
        <v>316</v>
      </c>
    </row>
    <row r="149" spans="1:47" s="2" customFormat="1" ht="29.25">
      <c r="A149" s="35"/>
      <c r="B149" s="36"/>
      <c r="C149" s="37"/>
      <c r="D149" s="204" t="s">
        <v>187</v>
      </c>
      <c r="E149" s="37"/>
      <c r="F149" s="214" t="s">
        <v>1982</v>
      </c>
      <c r="G149" s="37"/>
      <c r="H149" s="37"/>
      <c r="I149" s="215"/>
      <c r="J149" s="37"/>
      <c r="K149" s="37"/>
      <c r="L149" s="40"/>
      <c r="M149" s="216"/>
      <c r="N149" s="217"/>
      <c r="O149" s="72"/>
      <c r="P149" s="72"/>
      <c r="Q149" s="72"/>
      <c r="R149" s="72"/>
      <c r="S149" s="72"/>
      <c r="T149" s="73"/>
      <c r="U149" s="35"/>
      <c r="V149" s="35"/>
      <c r="W149" s="35"/>
      <c r="X149" s="35"/>
      <c r="Y149" s="35"/>
      <c r="Z149" s="35"/>
      <c r="AA149" s="35"/>
      <c r="AB149" s="35"/>
      <c r="AC149" s="35"/>
      <c r="AD149" s="35"/>
      <c r="AE149" s="35"/>
      <c r="AT149" s="18" t="s">
        <v>187</v>
      </c>
      <c r="AU149" s="18" t="s">
        <v>87</v>
      </c>
    </row>
    <row r="150" spans="1:65" s="2" customFormat="1" ht="16.5" customHeight="1">
      <c r="A150" s="35"/>
      <c r="B150" s="36"/>
      <c r="C150" s="186" t="s">
        <v>214</v>
      </c>
      <c r="D150" s="186" t="s">
        <v>161</v>
      </c>
      <c r="E150" s="187" t="s">
        <v>1987</v>
      </c>
      <c r="F150" s="188" t="s">
        <v>1988</v>
      </c>
      <c r="G150" s="189" t="s">
        <v>452</v>
      </c>
      <c r="H150" s="190">
        <v>1</v>
      </c>
      <c r="I150" s="191"/>
      <c r="J150" s="192">
        <f>ROUND(I150*H150,2)</f>
        <v>0</v>
      </c>
      <c r="K150" s="193"/>
      <c r="L150" s="40"/>
      <c r="M150" s="194" t="s">
        <v>1</v>
      </c>
      <c r="N150" s="195" t="s">
        <v>42</v>
      </c>
      <c r="O150" s="72"/>
      <c r="P150" s="196">
        <f>O150*H150</f>
        <v>0</v>
      </c>
      <c r="Q150" s="196">
        <v>0</v>
      </c>
      <c r="R150" s="196">
        <f>Q150*H150</f>
        <v>0</v>
      </c>
      <c r="S150" s="196">
        <v>0</v>
      </c>
      <c r="T150" s="197">
        <f>S150*H150</f>
        <v>0</v>
      </c>
      <c r="U150" s="35"/>
      <c r="V150" s="35"/>
      <c r="W150" s="35"/>
      <c r="X150" s="35"/>
      <c r="Y150" s="35"/>
      <c r="Z150" s="35"/>
      <c r="AA150" s="35"/>
      <c r="AB150" s="35"/>
      <c r="AC150" s="35"/>
      <c r="AD150" s="35"/>
      <c r="AE150" s="35"/>
      <c r="AR150" s="198" t="s">
        <v>165</v>
      </c>
      <c r="AT150" s="198" t="s">
        <v>161</v>
      </c>
      <c r="AU150" s="198" t="s">
        <v>87</v>
      </c>
      <c r="AY150" s="18" t="s">
        <v>160</v>
      </c>
      <c r="BE150" s="199">
        <f>IF(N150="základní",J150,0)</f>
        <v>0</v>
      </c>
      <c r="BF150" s="199">
        <f>IF(N150="snížená",J150,0)</f>
        <v>0</v>
      </c>
      <c r="BG150" s="199">
        <f>IF(N150="zákl. přenesená",J150,0)</f>
        <v>0</v>
      </c>
      <c r="BH150" s="199">
        <f>IF(N150="sníž. přenesená",J150,0)</f>
        <v>0</v>
      </c>
      <c r="BI150" s="199">
        <f>IF(N150="nulová",J150,0)</f>
        <v>0</v>
      </c>
      <c r="BJ150" s="18" t="s">
        <v>85</v>
      </c>
      <c r="BK150" s="199">
        <f>ROUND(I150*H150,2)</f>
        <v>0</v>
      </c>
      <c r="BL150" s="18" t="s">
        <v>165</v>
      </c>
      <c r="BM150" s="198" t="s">
        <v>324</v>
      </c>
    </row>
    <row r="151" spans="1:47" s="2" customFormat="1" ht="29.25">
      <c r="A151" s="35"/>
      <c r="B151" s="36"/>
      <c r="C151" s="37"/>
      <c r="D151" s="204" t="s">
        <v>187</v>
      </c>
      <c r="E151" s="37"/>
      <c r="F151" s="214" t="s">
        <v>1982</v>
      </c>
      <c r="G151" s="37"/>
      <c r="H151" s="37"/>
      <c r="I151" s="215"/>
      <c r="J151" s="37"/>
      <c r="K151" s="37"/>
      <c r="L151" s="40"/>
      <c r="M151" s="216"/>
      <c r="N151" s="217"/>
      <c r="O151" s="72"/>
      <c r="P151" s="72"/>
      <c r="Q151" s="72"/>
      <c r="R151" s="72"/>
      <c r="S151" s="72"/>
      <c r="T151" s="73"/>
      <c r="U151" s="35"/>
      <c r="V151" s="35"/>
      <c r="W151" s="35"/>
      <c r="X151" s="35"/>
      <c r="Y151" s="35"/>
      <c r="Z151" s="35"/>
      <c r="AA151" s="35"/>
      <c r="AB151" s="35"/>
      <c r="AC151" s="35"/>
      <c r="AD151" s="35"/>
      <c r="AE151" s="35"/>
      <c r="AT151" s="18" t="s">
        <v>187</v>
      </c>
      <c r="AU151" s="18" t="s">
        <v>87</v>
      </c>
    </row>
    <row r="152" spans="1:65" s="2" customFormat="1" ht="16.5" customHeight="1">
      <c r="A152" s="35"/>
      <c r="B152" s="36"/>
      <c r="C152" s="186" t="s">
        <v>219</v>
      </c>
      <c r="D152" s="186" t="s">
        <v>161</v>
      </c>
      <c r="E152" s="187" t="s">
        <v>1989</v>
      </c>
      <c r="F152" s="188" t="s">
        <v>1990</v>
      </c>
      <c r="G152" s="189" t="s">
        <v>452</v>
      </c>
      <c r="H152" s="190">
        <v>1</v>
      </c>
      <c r="I152" s="191"/>
      <c r="J152" s="192">
        <f>ROUND(I152*H152,2)</f>
        <v>0</v>
      </c>
      <c r="K152" s="193"/>
      <c r="L152" s="40"/>
      <c r="M152" s="194" t="s">
        <v>1</v>
      </c>
      <c r="N152" s="195" t="s">
        <v>42</v>
      </c>
      <c r="O152" s="72"/>
      <c r="P152" s="196">
        <f>O152*H152</f>
        <v>0</v>
      </c>
      <c r="Q152" s="196">
        <v>0</v>
      </c>
      <c r="R152" s="196">
        <f>Q152*H152</f>
        <v>0</v>
      </c>
      <c r="S152" s="196">
        <v>0</v>
      </c>
      <c r="T152" s="197">
        <f>S152*H152</f>
        <v>0</v>
      </c>
      <c r="U152" s="35"/>
      <c r="V152" s="35"/>
      <c r="W152" s="35"/>
      <c r="X152" s="35"/>
      <c r="Y152" s="35"/>
      <c r="Z152" s="35"/>
      <c r="AA152" s="35"/>
      <c r="AB152" s="35"/>
      <c r="AC152" s="35"/>
      <c r="AD152" s="35"/>
      <c r="AE152" s="35"/>
      <c r="AR152" s="198" t="s">
        <v>165</v>
      </c>
      <c r="AT152" s="198" t="s">
        <v>161</v>
      </c>
      <c r="AU152" s="198" t="s">
        <v>87</v>
      </c>
      <c r="AY152" s="18" t="s">
        <v>160</v>
      </c>
      <c r="BE152" s="199">
        <f>IF(N152="základní",J152,0)</f>
        <v>0</v>
      </c>
      <c r="BF152" s="199">
        <f>IF(N152="snížená",J152,0)</f>
        <v>0</v>
      </c>
      <c r="BG152" s="199">
        <f>IF(N152="zákl. přenesená",J152,0)</f>
        <v>0</v>
      </c>
      <c r="BH152" s="199">
        <f>IF(N152="sníž. přenesená",J152,0)</f>
        <v>0</v>
      </c>
      <c r="BI152" s="199">
        <f>IF(N152="nulová",J152,0)</f>
        <v>0</v>
      </c>
      <c r="BJ152" s="18" t="s">
        <v>85</v>
      </c>
      <c r="BK152" s="199">
        <f>ROUND(I152*H152,2)</f>
        <v>0</v>
      </c>
      <c r="BL152" s="18" t="s">
        <v>165</v>
      </c>
      <c r="BM152" s="198" t="s">
        <v>337</v>
      </c>
    </row>
    <row r="153" spans="1:47" s="2" customFormat="1" ht="29.25">
      <c r="A153" s="35"/>
      <c r="B153" s="36"/>
      <c r="C153" s="37"/>
      <c r="D153" s="204" t="s">
        <v>187</v>
      </c>
      <c r="E153" s="37"/>
      <c r="F153" s="214" t="s">
        <v>1991</v>
      </c>
      <c r="G153" s="37"/>
      <c r="H153" s="37"/>
      <c r="I153" s="215"/>
      <c r="J153" s="37"/>
      <c r="K153" s="37"/>
      <c r="L153" s="40"/>
      <c r="M153" s="216"/>
      <c r="N153" s="217"/>
      <c r="O153" s="72"/>
      <c r="P153" s="72"/>
      <c r="Q153" s="72"/>
      <c r="R153" s="72"/>
      <c r="S153" s="72"/>
      <c r="T153" s="73"/>
      <c r="U153" s="35"/>
      <c r="V153" s="35"/>
      <c r="W153" s="35"/>
      <c r="X153" s="35"/>
      <c r="Y153" s="35"/>
      <c r="Z153" s="35"/>
      <c r="AA153" s="35"/>
      <c r="AB153" s="35"/>
      <c r="AC153" s="35"/>
      <c r="AD153" s="35"/>
      <c r="AE153" s="35"/>
      <c r="AT153" s="18" t="s">
        <v>187</v>
      </c>
      <c r="AU153" s="18" t="s">
        <v>87</v>
      </c>
    </row>
    <row r="154" spans="2:63" s="12" customFormat="1" ht="22.9" customHeight="1">
      <c r="B154" s="172"/>
      <c r="C154" s="173"/>
      <c r="D154" s="174" t="s">
        <v>76</v>
      </c>
      <c r="E154" s="200" t="s">
        <v>1992</v>
      </c>
      <c r="F154" s="200" t="s">
        <v>1993</v>
      </c>
      <c r="G154" s="173"/>
      <c r="H154" s="173"/>
      <c r="I154" s="176"/>
      <c r="J154" s="201">
        <f>BK154</f>
        <v>0</v>
      </c>
      <c r="K154" s="173"/>
      <c r="L154" s="178"/>
      <c r="M154" s="179"/>
      <c r="N154" s="180"/>
      <c r="O154" s="180"/>
      <c r="P154" s="181">
        <f>SUM(P155:P158)</f>
        <v>0</v>
      </c>
      <c r="Q154" s="180"/>
      <c r="R154" s="181">
        <f>SUM(R155:R158)</f>
        <v>0</v>
      </c>
      <c r="S154" s="180"/>
      <c r="T154" s="182">
        <f>SUM(T155:T158)</f>
        <v>0</v>
      </c>
      <c r="AR154" s="183" t="s">
        <v>183</v>
      </c>
      <c r="AT154" s="184" t="s">
        <v>76</v>
      </c>
      <c r="AU154" s="184" t="s">
        <v>85</v>
      </c>
      <c r="AY154" s="183" t="s">
        <v>160</v>
      </c>
      <c r="BK154" s="185">
        <f>SUM(BK155:BK158)</f>
        <v>0</v>
      </c>
    </row>
    <row r="155" spans="1:65" s="2" customFormat="1" ht="16.5" customHeight="1">
      <c r="A155" s="35"/>
      <c r="B155" s="36"/>
      <c r="C155" s="186" t="s">
        <v>224</v>
      </c>
      <c r="D155" s="186" t="s">
        <v>161</v>
      </c>
      <c r="E155" s="187" t="s">
        <v>1994</v>
      </c>
      <c r="F155" s="188" t="s">
        <v>1995</v>
      </c>
      <c r="G155" s="189" t="s">
        <v>452</v>
      </c>
      <c r="H155" s="190">
        <v>1</v>
      </c>
      <c r="I155" s="191"/>
      <c r="J155" s="192">
        <f>ROUND(I155*H155,2)</f>
        <v>0</v>
      </c>
      <c r="K155" s="193"/>
      <c r="L155" s="40"/>
      <c r="M155" s="194" t="s">
        <v>1</v>
      </c>
      <c r="N155" s="195" t="s">
        <v>42</v>
      </c>
      <c r="O155" s="72"/>
      <c r="P155" s="196">
        <f>O155*H155</f>
        <v>0</v>
      </c>
      <c r="Q155" s="196">
        <v>0</v>
      </c>
      <c r="R155" s="196">
        <f>Q155*H155</f>
        <v>0</v>
      </c>
      <c r="S155" s="196">
        <v>0</v>
      </c>
      <c r="T155" s="197">
        <f>S155*H155</f>
        <v>0</v>
      </c>
      <c r="U155" s="35"/>
      <c r="V155" s="35"/>
      <c r="W155" s="35"/>
      <c r="X155" s="35"/>
      <c r="Y155" s="35"/>
      <c r="Z155" s="35"/>
      <c r="AA155" s="35"/>
      <c r="AB155" s="35"/>
      <c r="AC155" s="35"/>
      <c r="AD155" s="35"/>
      <c r="AE155" s="35"/>
      <c r="AR155" s="198" t="s">
        <v>165</v>
      </c>
      <c r="AT155" s="198" t="s">
        <v>161</v>
      </c>
      <c r="AU155" s="198" t="s">
        <v>87</v>
      </c>
      <c r="AY155" s="18" t="s">
        <v>160</v>
      </c>
      <c r="BE155" s="199">
        <f>IF(N155="základní",J155,0)</f>
        <v>0</v>
      </c>
      <c r="BF155" s="199">
        <f>IF(N155="snížená",J155,0)</f>
        <v>0</v>
      </c>
      <c r="BG155" s="199">
        <f>IF(N155="zákl. přenesená",J155,0)</f>
        <v>0</v>
      </c>
      <c r="BH155" s="199">
        <f>IF(N155="sníž. přenesená",J155,0)</f>
        <v>0</v>
      </c>
      <c r="BI155" s="199">
        <f>IF(N155="nulová",J155,0)</f>
        <v>0</v>
      </c>
      <c r="BJ155" s="18" t="s">
        <v>85</v>
      </c>
      <c r="BK155" s="199">
        <f>ROUND(I155*H155,2)</f>
        <v>0</v>
      </c>
      <c r="BL155" s="18" t="s">
        <v>165</v>
      </c>
      <c r="BM155" s="198" t="s">
        <v>347</v>
      </c>
    </row>
    <row r="156" spans="1:65" s="2" customFormat="1" ht="21.75" customHeight="1">
      <c r="A156" s="35"/>
      <c r="B156" s="36"/>
      <c r="C156" s="186" t="s">
        <v>229</v>
      </c>
      <c r="D156" s="186" t="s">
        <v>161</v>
      </c>
      <c r="E156" s="187" t="s">
        <v>1996</v>
      </c>
      <c r="F156" s="188" t="s">
        <v>1997</v>
      </c>
      <c r="G156" s="189" t="s">
        <v>452</v>
      </c>
      <c r="H156" s="190">
        <v>1</v>
      </c>
      <c r="I156" s="191"/>
      <c r="J156" s="192">
        <f>ROUND(I156*H156,2)</f>
        <v>0</v>
      </c>
      <c r="K156" s="193"/>
      <c r="L156" s="40"/>
      <c r="M156" s="194" t="s">
        <v>1</v>
      </c>
      <c r="N156" s="195" t="s">
        <v>42</v>
      </c>
      <c r="O156" s="72"/>
      <c r="P156" s="196">
        <f>O156*H156</f>
        <v>0</v>
      </c>
      <c r="Q156" s="196">
        <v>0</v>
      </c>
      <c r="R156" s="196">
        <f>Q156*H156</f>
        <v>0</v>
      </c>
      <c r="S156" s="196">
        <v>0</v>
      </c>
      <c r="T156" s="197">
        <f>S156*H156</f>
        <v>0</v>
      </c>
      <c r="U156" s="35"/>
      <c r="V156" s="35"/>
      <c r="W156" s="35"/>
      <c r="X156" s="35"/>
      <c r="Y156" s="35"/>
      <c r="Z156" s="35"/>
      <c r="AA156" s="35"/>
      <c r="AB156" s="35"/>
      <c r="AC156" s="35"/>
      <c r="AD156" s="35"/>
      <c r="AE156" s="35"/>
      <c r="AR156" s="198" t="s">
        <v>165</v>
      </c>
      <c r="AT156" s="198" t="s">
        <v>161</v>
      </c>
      <c r="AU156" s="198" t="s">
        <v>87</v>
      </c>
      <c r="AY156" s="18" t="s">
        <v>160</v>
      </c>
      <c r="BE156" s="199">
        <f>IF(N156="základní",J156,0)</f>
        <v>0</v>
      </c>
      <c r="BF156" s="199">
        <f>IF(N156="snížená",J156,0)</f>
        <v>0</v>
      </c>
      <c r="BG156" s="199">
        <f>IF(N156="zákl. přenesená",J156,0)</f>
        <v>0</v>
      </c>
      <c r="BH156" s="199">
        <f>IF(N156="sníž. přenesená",J156,0)</f>
        <v>0</v>
      </c>
      <c r="BI156" s="199">
        <f>IF(N156="nulová",J156,0)</f>
        <v>0</v>
      </c>
      <c r="BJ156" s="18" t="s">
        <v>85</v>
      </c>
      <c r="BK156" s="199">
        <f>ROUND(I156*H156,2)</f>
        <v>0</v>
      </c>
      <c r="BL156" s="18" t="s">
        <v>165</v>
      </c>
      <c r="BM156" s="198" t="s">
        <v>356</v>
      </c>
    </row>
    <row r="157" spans="1:65" s="2" customFormat="1" ht="16.5" customHeight="1">
      <c r="A157" s="35"/>
      <c r="B157" s="36"/>
      <c r="C157" s="186" t="s">
        <v>8</v>
      </c>
      <c r="D157" s="186" t="s">
        <v>161</v>
      </c>
      <c r="E157" s="187" t="s">
        <v>1998</v>
      </c>
      <c r="F157" s="188" t="s">
        <v>1999</v>
      </c>
      <c r="G157" s="189" t="s">
        <v>452</v>
      </c>
      <c r="H157" s="190">
        <v>1</v>
      </c>
      <c r="I157" s="191"/>
      <c r="J157" s="192">
        <f>ROUND(I157*H157,2)</f>
        <v>0</v>
      </c>
      <c r="K157" s="193"/>
      <c r="L157" s="40"/>
      <c r="M157" s="194" t="s">
        <v>1</v>
      </c>
      <c r="N157" s="195" t="s">
        <v>42</v>
      </c>
      <c r="O157" s="72"/>
      <c r="P157" s="196">
        <f>O157*H157</f>
        <v>0</v>
      </c>
      <c r="Q157" s="196">
        <v>0</v>
      </c>
      <c r="R157" s="196">
        <f>Q157*H157</f>
        <v>0</v>
      </c>
      <c r="S157" s="196">
        <v>0</v>
      </c>
      <c r="T157" s="197">
        <f>S157*H157</f>
        <v>0</v>
      </c>
      <c r="U157" s="35"/>
      <c r="V157" s="35"/>
      <c r="W157" s="35"/>
      <c r="X157" s="35"/>
      <c r="Y157" s="35"/>
      <c r="Z157" s="35"/>
      <c r="AA157" s="35"/>
      <c r="AB157" s="35"/>
      <c r="AC157" s="35"/>
      <c r="AD157" s="35"/>
      <c r="AE157" s="35"/>
      <c r="AR157" s="198" t="s">
        <v>1111</v>
      </c>
      <c r="AT157" s="198" t="s">
        <v>161</v>
      </c>
      <c r="AU157" s="198" t="s">
        <v>87</v>
      </c>
      <c r="AY157" s="18" t="s">
        <v>160</v>
      </c>
      <c r="BE157" s="199">
        <f>IF(N157="základní",J157,0)</f>
        <v>0</v>
      </c>
      <c r="BF157" s="199">
        <f>IF(N157="snížená",J157,0)</f>
        <v>0</v>
      </c>
      <c r="BG157" s="199">
        <f>IF(N157="zákl. přenesená",J157,0)</f>
        <v>0</v>
      </c>
      <c r="BH157" s="199">
        <f>IF(N157="sníž. přenesená",J157,0)</f>
        <v>0</v>
      </c>
      <c r="BI157" s="199">
        <f>IF(N157="nulová",J157,0)</f>
        <v>0</v>
      </c>
      <c r="BJ157" s="18" t="s">
        <v>85</v>
      </c>
      <c r="BK157" s="199">
        <f>ROUND(I157*H157,2)</f>
        <v>0</v>
      </c>
      <c r="BL157" s="18" t="s">
        <v>1111</v>
      </c>
      <c r="BM157" s="198" t="s">
        <v>2000</v>
      </c>
    </row>
    <row r="158" spans="1:47" s="2" customFormat="1" ht="19.5">
      <c r="A158" s="35"/>
      <c r="B158" s="36"/>
      <c r="C158" s="37"/>
      <c r="D158" s="204" t="s">
        <v>187</v>
      </c>
      <c r="E158" s="37"/>
      <c r="F158" s="214" t="s">
        <v>2001</v>
      </c>
      <c r="G158" s="37"/>
      <c r="H158" s="37"/>
      <c r="I158" s="215"/>
      <c r="J158" s="37"/>
      <c r="K158" s="37"/>
      <c r="L158" s="40"/>
      <c r="M158" s="216"/>
      <c r="N158" s="217"/>
      <c r="O158" s="72"/>
      <c r="P158" s="72"/>
      <c r="Q158" s="72"/>
      <c r="R158" s="72"/>
      <c r="S158" s="72"/>
      <c r="T158" s="73"/>
      <c r="U158" s="35"/>
      <c r="V158" s="35"/>
      <c r="W158" s="35"/>
      <c r="X158" s="35"/>
      <c r="Y158" s="35"/>
      <c r="Z158" s="35"/>
      <c r="AA158" s="35"/>
      <c r="AB158" s="35"/>
      <c r="AC158" s="35"/>
      <c r="AD158" s="35"/>
      <c r="AE158" s="35"/>
      <c r="AT158" s="18" t="s">
        <v>187</v>
      </c>
      <c r="AU158" s="18" t="s">
        <v>87</v>
      </c>
    </row>
    <row r="159" spans="2:63" s="12" customFormat="1" ht="22.9" customHeight="1">
      <c r="B159" s="172"/>
      <c r="C159" s="173"/>
      <c r="D159" s="174" t="s">
        <v>76</v>
      </c>
      <c r="E159" s="200" t="s">
        <v>2002</v>
      </c>
      <c r="F159" s="200" t="s">
        <v>2003</v>
      </c>
      <c r="G159" s="173"/>
      <c r="H159" s="173"/>
      <c r="I159" s="176"/>
      <c r="J159" s="201">
        <f>BK159</f>
        <v>0</v>
      </c>
      <c r="K159" s="173"/>
      <c r="L159" s="178"/>
      <c r="M159" s="179"/>
      <c r="N159" s="180"/>
      <c r="O159" s="180"/>
      <c r="P159" s="181">
        <f>SUM(P160:P166)</f>
        <v>0</v>
      </c>
      <c r="Q159" s="180"/>
      <c r="R159" s="181">
        <f>SUM(R160:R166)</f>
        <v>0</v>
      </c>
      <c r="S159" s="180"/>
      <c r="T159" s="182">
        <f>SUM(T160:T166)</f>
        <v>0</v>
      </c>
      <c r="AR159" s="183" t="s">
        <v>183</v>
      </c>
      <c r="AT159" s="184" t="s">
        <v>76</v>
      </c>
      <c r="AU159" s="184" t="s">
        <v>85</v>
      </c>
      <c r="AY159" s="183" t="s">
        <v>160</v>
      </c>
      <c r="BK159" s="185">
        <f>SUM(BK160:BK166)</f>
        <v>0</v>
      </c>
    </row>
    <row r="160" spans="1:65" s="2" customFormat="1" ht="21.75" customHeight="1">
      <c r="A160" s="35"/>
      <c r="B160" s="36"/>
      <c r="C160" s="186" t="s">
        <v>237</v>
      </c>
      <c r="D160" s="186" t="s">
        <v>161</v>
      </c>
      <c r="E160" s="187" t="s">
        <v>2004</v>
      </c>
      <c r="F160" s="188" t="s">
        <v>2005</v>
      </c>
      <c r="G160" s="189" t="s">
        <v>452</v>
      </c>
      <c r="H160" s="190">
        <v>1</v>
      </c>
      <c r="I160" s="191"/>
      <c r="J160" s="192">
        <f>ROUND(I160*H160,2)</f>
        <v>0</v>
      </c>
      <c r="K160" s="193"/>
      <c r="L160" s="40"/>
      <c r="M160" s="194" t="s">
        <v>1</v>
      </c>
      <c r="N160" s="195" t="s">
        <v>42</v>
      </c>
      <c r="O160" s="72"/>
      <c r="P160" s="196">
        <f>O160*H160</f>
        <v>0</v>
      </c>
      <c r="Q160" s="196">
        <v>0</v>
      </c>
      <c r="R160" s="196">
        <f>Q160*H160</f>
        <v>0</v>
      </c>
      <c r="S160" s="196">
        <v>0</v>
      </c>
      <c r="T160" s="197">
        <f>S160*H160</f>
        <v>0</v>
      </c>
      <c r="U160" s="35"/>
      <c r="V160" s="35"/>
      <c r="W160" s="35"/>
      <c r="X160" s="35"/>
      <c r="Y160" s="35"/>
      <c r="Z160" s="35"/>
      <c r="AA160" s="35"/>
      <c r="AB160" s="35"/>
      <c r="AC160" s="35"/>
      <c r="AD160" s="35"/>
      <c r="AE160" s="35"/>
      <c r="AR160" s="198" t="s">
        <v>165</v>
      </c>
      <c r="AT160" s="198" t="s">
        <v>161</v>
      </c>
      <c r="AU160" s="198" t="s">
        <v>87</v>
      </c>
      <c r="AY160" s="18" t="s">
        <v>160</v>
      </c>
      <c r="BE160" s="199">
        <f>IF(N160="základní",J160,0)</f>
        <v>0</v>
      </c>
      <c r="BF160" s="199">
        <f>IF(N160="snížená",J160,0)</f>
        <v>0</v>
      </c>
      <c r="BG160" s="199">
        <f>IF(N160="zákl. přenesená",J160,0)</f>
        <v>0</v>
      </c>
      <c r="BH160" s="199">
        <f>IF(N160="sníž. přenesená",J160,0)</f>
        <v>0</v>
      </c>
      <c r="BI160" s="199">
        <f>IF(N160="nulová",J160,0)</f>
        <v>0</v>
      </c>
      <c r="BJ160" s="18" t="s">
        <v>85</v>
      </c>
      <c r="BK160" s="199">
        <f>ROUND(I160*H160,2)</f>
        <v>0</v>
      </c>
      <c r="BL160" s="18" t="s">
        <v>165</v>
      </c>
      <c r="BM160" s="198" t="s">
        <v>315</v>
      </c>
    </row>
    <row r="161" spans="1:65" s="2" customFormat="1" ht="16.5" customHeight="1">
      <c r="A161" s="35"/>
      <c r="B161" s="36"/>
      <c r="C161" s="186" t="s">
        <v>243</v>
      </c>
      <c r="D161" s="186" t="s">
        <v>161</v>
      </c>
      <c r="E161" s="187" t="s">
        <v>2006</v>
      </c>
      <c r="F161" s="188" t="s">
        <v>2007</v>
      </c>
      <c r="G161" s="189" t="s">
        <v>452</v>
      </c>
      <c r="H161" s="190">
        <v>1</v>
      </c>
      <c r="I161" s="191"/>
      <c r="J161" s="192">
        <f>ROUND(I161*H161,2)</f>
        <v>0</v>
      </c>
      <c r="K161" s="193"/>
      <c r="L161" s="40"/>
      <c r="M161" s="194" t="s">
        <v>1</v>
      </c>
      <c r="N161" s="195" t="s">
        <v>42</v>
      </c>
      <c r="O161" s="72"/>
      <c r="P161" s="196">
        <f>O161*H161</f>
        <v>0</v>
      </c>
      <c r="Q161" s="196">
        <v>0</v>
      </c>
      <c r="R161" s="196">
        <f>Q161*H161</f>
        <v>0</v>
      </c>
      <c r="S161" s="196">
        <v>0</v>
      </c>
      <c r="T161" s="197">
        <f>S161*H161</f>
        <v>0</v>
      </c>
      <c r="U161" s="35"/>
      <c r="V161" s="35"/>
      <c r="W161" s="35"/>
      <c r="X161" s="35"/>
      <c r="Y161" s="35"/>
      <c r="Z161" s="35"/>
      <c r="AA161" s="35"/>
      <c r="AB161" s="35"/>
      <c r="AC161" s="35"/>
      <c r="AD161" s="35"/>
      <c r="AE161" s="35"/>
      <c r="AR161" s="198" t="s">
        <v>165</v>
      </c>
      <c r="AT161" s="198" t="s">
        <v>161</v>
      </c>
      <c r="AU161" s="198" t="s">
        <v>87</v>
      </c>
      <c r="AY161" s="18" t="s">
        <v>160</v>
      </c>
      <c r="BE161" s="199">
        <f>IF(N161="základní",J161,0)</f>
        <v>0</v>
      </c>
      <c r="BF161" s="199">
        <f>IF(N161="snížená",J161,0)</f>
        <v>0</v>
      </c>
      <c r="BG161" s="199">
        <f>IF(N161="zákl. přenesená",J161,0)</f>
        <v>0</v>
      </c>
      <c r="BH161" s="199">
        <f>IF(N161="sníž. přenesená",J161,0)</f>
        <v>0</v>
      </c>
      <c r="BI161" s="199">
        <f>IF(N161="nulová",J161,0)</f>
        <v>0</v>
      </c>
      <c r="BJ161" s="18" t="s">
        <v>85</v>
      </c>
      <c r="BK161" s="199">
        <f>ROUND(I161*H161,2)</f>
        <v>0</v>
      </c>
      <c r="BL161" s="18" t="s">
        <v>165</v>
      </c>
      <c r="BM161" s="198" t="s">
        <v>375</v>
      </c>
    </row>
    <row r="162" spans="1:47" s="2" customFormat="1" ht="48.75">
      <c r="A162" s="35"/>
      <c r="B162" s="36"/>
      <c r="C162" s="37"/>
      <c r="D162" s="204" t="s">
        <v>187</v>
      </c>
      <c r="E162" s="37"/>
      <c r="F162" s="214" t="s">
        <v>2008</v>
      </c>
      <c r="G162" s="37"/>
      <c r="H162" s="37"/>
      <c r="I162" s="215"/>
      <c r="J162" s="37"/>
      <c r="K162" s="37"/>
      <c r="L162" s="40"/>
      <c r="M162" s="216"/>
      <c r="N162" s="217"/>
      <c r="O162" s="72"/>
      <c r="P162" s="72"/>
      <c r="Q162" s="72"/>
      <c r="R162" s="72"/>
      <c r="S162" s="72"/>
      <c r="T162" s="73"/>
      <c r="U162" s="35"/>
      <c r="V162" s="35"/>
      <c r="W162" s="35"/>
      <c r="X162" s="35"/>
      <c r="Y162" s="35"/>
      <c r="Z162" s="35"/>
      <c r="AA162" s="35"/>
      <c r="AB162" s="35"/>
      <c r="AC162" s="35"/>
      <c r="AD162" s="35"/>
      <c r="AE162" s="35"/>
      <c r="AT162" s="18" t="s">
        <v>187</v>
      </c>
      <c r="AU162" s="18" t="s">
        <v>87</v>
      </c>
    </row>
    <row r="163" spans="1:65" s="2" customFormat="1" ht="16.5" customHeight="1">
      <c r="A163" s="35"/>
      <c r="B163" s="36"/>
      <c r="C163" s="186" t="s">
        <v>316</v>
      </c>
      <c r="D163" s="186" t="s">
        <v>161</v>
      </c>
      <c r="E163" s="187" t="s">
        <v>2009</v>
      </c>
      <c r="F163" s="188" t="s">
        <v>2010</v>
      </c>
      <c r="G163" s="189" t="s">
        <v>452</v>
      </c>
      <c r="H163" s="190">
        <v>1</v>
      </c>
      <c r="I163" s="191"/>
      <c r="J163" s="192">
        <f>ROUND(I163*H163,2)</f>
        <v>0</v>
      </c>
      <c r="K163" s="193"/>
      <c r="L163" s="40"/>
      <c r="M163" s="194" t="s">
        <v>1</v>
      </c>
      <c r="N163" s="195" t="s">
        <v>42</v>
      </c>
      <c r="O163" s="72"/>
      <c r="P163" s="196">
        <f>O163*H163</f>
        <v>0</v>
      </c>
      <c r="Q163" s="196">
        <v>0</v>
      </c>
      <c r="R163" s="196">
        <f>Q163*H163</f>
        <v>0</v>
      </c>
      <c r="S163" s="196">
        <v>0</v>
      </c>
      <c r="T163" s="197">
        <f>S163*H163</f>
        <v>0</v>
      </c>
      <c r="U163" s="35"/>
      <c r="V163" s="35"/>
      <c r="W163" s="35"/>
      <c r="X163" s="35"/>
      <c r="Y163" s="35"/>
      <c r="Z163" s="35"/>
      <c r="AA163" s="35"/>
      <c r="AB163" s="35"/>
      <c r="AC163" s="35"/>
      <c r="AD163" s="35"/>
      <c r="AE163" s="35"/>
      <c r="AR163" s="198" t="s">
        <v>165</v>
      </c>
      <c r="AT163" s="198" t="s">
        <v>161</v>
      </c>
      <c r="AU163" s="198" t="s">
        <v>87</v>
      </c>
      <c r="AY163" s="18" t="s">
        <v>160</v>
      </c>
      <c r="BE163" s="199">
        <f>IF(N163="základní",J163,0)</f>
        <v>0</v>
      </c>
      <c r="BF163" s="199">
        <f>IF(N163="snížená",J163,0)</f>
        <v>0</v>
      </c>
      <c r="BG163" s="199">
        <f>IF(N163="zákl. přenesená",J163,0)</f>
        <v>0</v>
      </c>
      <c r="BH163" s="199">
        <f>IF(N163="sníž. přenesená",J163,0)</f>
        <v>0</v>
      </c>
      <c r="BI163" s="199">
        <f>IF(N163="nulová",J163,0)</f>
        <v>0</v>
      </c>
      <c r="BJ163" s="18" t="s">
        <v>85</v>
      </c>
      <c r="BK163" s="199">
        <f>ROUND(I163*H163,2)</f>
        <v>0</v>
      </c>
      <c r="BL163" s="18" t="s">
        <v>165</v>
      </c>
      <c r="BM163" s="198" t="s">
        <v>333</v>
      </c>
    </row>
    <row r="164" spans="1:47" s="2" customFormat="1" ht="29.25">
      <c r="A164" s="35"/>
      <c r="B164" s="36"/>
      <c r="C164" s="37"/>
      <c r="D164" s="204" t="s">
        <v>187</v>
      </c>
      <c r="E164" s="37"/>
      <c r="F164" s="214" t="s">
        <v>2011</v>
      </c>
      <c r="G164" s="37"/>
      <c r="H164" s="37"/>
      <c r="I164" s="215"/>
      <c r="J164" s="37"/>
      <c r="K164" s="37"/>
      <c r="L164" s="40"/>
      <c r="M164" s="216"/>
      <c r="N164" s="217"/>
      <c r="O164" s="72"/>
      <c r="P164" s="72"/>
      <c r="Q164" s="72"/>
      <c r="R164" s="72"/>
      <c r="S164" s="72"/>
      <c r="T164" s="73"/>
      <c r="U164" s="35"/>
      <c r="V164" s="35"/>
      <c r="W164" s="35"/>
      <c r="X164" s="35"/>
      <c r="Y164" s="35"/>
      <c r="Z164" s="35"/>
      <c r="AA164" s="35"/>
      <c r="AB164" s="35"/>
      <c r="AC164" s="35"/>
      <c r="AD164" s="35"/>
      <c r="AE164" s="35"/>
      <c r="AT164" s="18" t="s">
        <v>187</v>
      </c>
      <c r="AU164" s="18" t="s">
        <v>87</v>
      </c>
    </row>
    <row r="165" spans="1:65" s="2" customFormat="1" ht="16.5" customHeight="1">
      <c r="A165" s="35"/>
      <c r="B165" s="36"/>
      <c r="C165" s="186" t="s">
        <v>320</v>
      </c>
      <c r="D165" s="186" t="s">
        <v>161</v>
      </c>
      <c r="E165" s="187" t="s">
        <v>2012</v>
      </c>
      <c r="F165" s="188" t="s">
        <v>2013</v>
      </c>
      <c r="G165" s="189" t="s">
        <v>452</v>
      </c>
      <c r="H165" s="190">
        <v>1</v>
      </c>
      <c r="I165" s="191"/>
      <c r="J165" s="192">
        <f>ROUND(I165*H165,2)</f>
        <v>0</v>
      </c>
      <c r="K165" s="193"/>
      <c r="L165" s="40"/>
      <c r="M165" s="194" t="s">
        <v>1</v>
      </c>
      <c r="N165" s="195" t="s">
        <v>42</v>
      </c>
      <c r="O165" s="72"/>
      <c r="P165" s="196">
        <f>O165*H165</f>
        <v>0</v>
      </c>
      <c r="Q165" s="196">
        <v>0</v>
      </c>
      <c r="R165" s="196">
        <f>Q165*H165</f>
        <v>0</v>
      </c>
      <c r="S165" s="196">
        <v>0</v>
      </c>
      <c r="T165" s="197">
        <f>S165*H165</f>
        <v>0</v>
      </c>
      <c r="U165" s="35"/>
      <c r="V165" s="35"/>
      <c r="W165" s="35"/>
      <c r="X165" s="35"/>
      <c r="Y165" s="35"/>
      <c r="Z165" s="35"/>
      <c r="AA165" s="35"/>
      <c r="AB165" s="35"/>
      <c r="AC165" s="35"/>
      <c r="AD165" s="35"/>
      <c r="AE165" s="35"/>
      <c r="AR165" s="198" t="s">
        <v>165</v>
      </c>
      <c r="AT165" s="198" t="s">
        <v>161</v>
      </c>
      <c r="AU165" s="198" t="s">
        <v>87</v>
      </c>
      <c r="AY165" s="18" t="s">
        <v>160</v>
      </c>
      <c r="BE165" s="199">
        <f>IF(N165="základní",J165,0)</f>
        <v>0</v>
      </c>
      <c r="BF165" s="199">
        <f>IF(N165="snížená",J165,0)</f>
        <v>0</v>
      </c>
      <c r="BG165" s="199">
        <f>IF(N165="zákl. přenesená",J165,0)</f>
        <v>0</v>
      </c>
      <c r="BH165" s="199">
        <f>IF(N165="sníž. přenesená",J165,0)</f>
        <v>0</v>
      </c>
      <c r="BI165" s="199">
        <f>IF(N165="nulová",J165,0)</f>
        <v>0</v>
      </c>
      <c r="BJ165" s="18" t="s">
        <v>85</v>
      </c>
      <c r="BK165" s="199">
        <f>ROUND(I165*H165,2)</f>
        <v>0</v>
      </c>
      <c r="BL165" s="18" t="s">
        <v>165</v>
      </c>
      <c r="BM165" s="198" t="s">
        <v>393</v>
      </c>
    </row>
    <row r="166" spans="1:47" s="2" customFormat="1" ht="29.25">
      <c r="A166" s="35"/>
      <c r="B166" s="36"/>
      <c r="C166" s="37"/>
      <c r="D166" s="204" t="s">
        <v>187</v>
      </c>
      <c r="E166" s="37"/>
      <c r="F166" s="214" t="s">
        <v>2014</v>
      </c>
      <c r="G166" s="37"/>
      <c r="H166" s="37"/>
      <c r="I166" s="215"/>
      <c r="J166" s="37"/>
      <c r="K166" s="37"/>
      <c r="L166" s="40"/>
      <c r="M166" s="216"/>
      <c r="N166" s="217"/>
      <c r="O166" s="72"/>
      <c r="P166" s="72"/>
      <c r="Q166" s="72"/>
      <c r="R166" s="72"/>
      <c r="S166" s="72"/>
      <c r="T166" s="73"/>
      <c r="U166" s="35"/>
      <c r="V166" s="35"/>
      <c r="W166" s="35"/>
      <c r="X166" s="35"/>
      <c r="Y166" s="35"/>
      <c r="Z166" s="35"/>
      <c r="AA166" s="35"/>
      <c r="AB166" s="35"/>
      <c r="AC166" s="35"/>
      <c r="AD166" s="35"/>
      <c r="AE166" s="35"/>
      <c r="AT166" s="18" t="s">
        <v>187</v>
      </c>
      <c r="AU166" s="18" t="s">
        <v>87</v>
      </c>
    </row>
    <row r="167" spans="2:63" s="12" customFormat="1" ht="22.9" customHeight="1">
      <c r="B167" s="172"/>
      <c r="C167" s="173"/>
      <c r="D167" s="174" t="s">
        <v>76</v>
      </c>
      <c r="E167" s="200" t="s">
        <v>2015</v>
      </c>
      <c r="F167" s="200" t="s">
        <v>2016</v>
      </c>
      <c r="G167" s="173"/>
      <c r="H167" s="173"/>
      <c r="I167" s="176"/>
      <c r="J167" s="201">
        <f>BK167</f>
        <v>0</v>
      </c>
      <c r="K167" s="173"/>
      <c r="L167" s="178"/>
      <c r="M167" s="179"/>
      <c r="N167" s="180"/>
      <c r="O167" s="180"/>
      <c r="P167" s="181">
        <f>P168</f>
        <v>0</v>
      </c>
      <c r="Q167" s="180"/>
      <c r="R167" s="181">
        <f>R168</f>
        <v>0</v>
      </c>
      <c r="S167" s="180"/>
      <c r="T167" s="182">
        <f>T168</f>
        <v>0</v>
      </c>
      <c r="AR167" s="183" t="s">
        <v>183</v>
      </c>
      <c r="AT167" s="184" t="s">
        <v>76</v>
      </c>
      <c r="AU167" s="184" t="s">
        <v>85</v>
      </c>
      <c r="AY167" s="183" t="s">
        <v>160</v>
      </c>
      <c r="BK167" s="185">
        <f>BK168</f>
        <v>0</v>
      </c>
    </row>
    <row r="168" spans="1:65" s="2" customFormat="1" ht="16.5" customHeight="1">
      <c r="A168" s="35"/>
      <c r="B168" s="36"/>
      <c r="C168" s="186" t="s">
        <v>324</v>
      </c>
      <c r="D168" s="186" t="s">
        <v>161</v>
      </c>
      <c r="E168" s="187" t="s">
        <v>2017</v>
      </c>
      <c r="F168" s="188" t="s">
        <v>2018</v>
      </c>
      <c r="G168" s="189" t="s">
        <v>452</v>
      </c>
      <c r="H168" s="190">
        <v>1</v>
      </c>
      <c r="I168" s="191"/>
      <c r="J168" s="192">
        <f>ROUND(I168*H168,2)</f>
        <v>0</v>
      </c>
      <c r="K168" s="193"/>
      <c r="L168" s="40"/>
      <c r="M168" s="194" t="s">
        <v>1</v>
      </c>
      <c r="N168" s="195" t="s">
        <v>42</v>
      </c>
      <c r="O168" s="72"/>
      <c r="P168" s="196">
        <f>O168*H168</f>
        <v>0</v>
      </c>
      <c r="Q168" s="196">
        <v>0</v>
      </c>
      <c r="R168" s="196">
        <f>Q168*H168</f>
        <v>0</v>
      </c>
      <c r="S168" s="196">
        <v>0</v>
      </c>
      <c r="T168" s="197">
        <f>S168*H168</f>
        <v>0</v>
      </c>
      <c r="U168" s="35"/>
      <c r="V168" s="35"/>
      <c r="W168" s="35"/>
      <c r="X168" s="35"/>
      <c r="Y168" s="35"/>
      <c r="Z168" s="35"/>
      <c r="AA168" s="35"/>
      <c r="AB168" s="35"/>
      <c r="AC168" s="35"/>
      <c r="AD168" s="35"/>
      <c r="AE168" s="35"/>
      <c r="AR168" s="198" t="s">
        <v>165</v>
      </c>
      <c r="AT168" s="198" t="s">
        <v>161</v>
      </c>
      <c r="AU168" s="198" t="s">
        <v>87</v>
      </c>
      <c r="AY168" s="18" t="s">
        <v>160</v>
      </c>
      <c r="BE168" s="199">
        <f>IF(N168="základní",J168,0)</f>
        <v>0</v>
      </c>
      <c r="BF168" s="199">
        <f>IF(N168="snížená",J168,0)</f>
        <v>0</v>
      </c>
      <c r="BG168" s="199">
        <f>IF(N168="zákl. přenesená",J168,0)</f>
        <v>0</v>
      </c>
      <c r="BH168" s="199">
        <f>IF(N168="sníž. přenesená",J168,0)</f>
        <v>0</v>
      </c>
      <c r="BI168" s="199">
        <f>IF(N168="nulová",J168,0)</f>
        <v>0</v>
      </c>
      <c r="BJ168" s="18" t="s">
        <v>85</v>
      </c>
      <c r="BK168" s="199">
        <f>ROUND(I168*H168,2)</f>
        <v>0</v>
      </c>
      <c r="BL168" s="18" t="s">
        <v>165</v>
      </c>
      <c r="BM168" s="198" t="s">
        <v>401</v>
      </c>
    </row>
    <row r="169" spans="2:63" s="12" customFormat="1" ht="22.9" customHeight="1">
      <c r="B169" s="172"/>
      <c r="C169" s="173"/>
      <c r="D169" s="174" t="s">
        <v>76</v>
      </c>
      <c r="E169" s="200" t="s">
        <v>2019</v>
      </c>
      <c r="F169" s="200" t="s">
        <v>2020</v>
      </c>
      <c r="G169" s="173"/>
      <c r="H169" s="173"/>
      <c r="I169" s="176"/>
      <c r="J169" s="201">
        <f>BK169</f>
        <v>0</v>
      </c>
      <c r="K169" s="173"/>
      <c r="L169" s="178"/>
      <c r="M169" s="179"/>
      <c r="N169" s="180"/>
      <c r="O169" s="180"/>
      <c r="P169" s="181">
        <f>P170</f>
        <v>0</v>
      </c>
      <c r="Q169" s="180"/>
      <c r="R169" s="181">
        <f>R170</f>
        <v>0</v>
      </c>
      <c r="S169" s="180"/>
      <c r="T169" s="182">
        <f>T170</f>
        <v>0</v>
      </c>
      <c r="AR169" s="183" t="s">
        <v>183</v>
      </c>
      <c r="AT169" s="184" t="s">
        <v>76</v>
      </c>
      <c r="AU169" s="184" t="s">
        <v>85</v>
      </c>
      <c r="AY169" s="183" t="s">
        <v>160</v>
      </c>
      <c r="BK169" s="185">
        <f>BK170</f>
        <v>0</v>
      </c>
    </row>
    <row r="170" spans="1:65" s="2" customFormat="1" ht="16.5" customHeight="1">
      <c r="A170" s="35"/>
      <c r="B170" s="36"/>
      <c r="C170" s="186" t="s">
        <v>7</v>
      </c>
      <c r="D170" s="186" t="s">
        <v>161</v>
      </c>
      <c r="E170" s="187" t="s">
        <v>2021</v>
      </c>
      <c r="F170" s="188" t="s">
        <v>2022</v>
      </c>
      <c r="G170" s="189" t="s">
        <v>452</v>
      </c>
      <c r="H170" s="190">
        <v>1</v>
      </c>
      <c r="I170" s="191"/>
      <c r="J170" s="192">
        <f>ROUND(I170*H170,2)</f>
        <v>0</v>
      </c>
      <c r="K170" s="193"/>
      <c r="L170" s="40"/>
      <c r="M170" s="194" t="s">
        <v>1</v>
      </c>
      <c r="N170" s="195" t="s">
        <v>42</v>
      </c>
      <c r="O170" s="72"/>
      <c r="P170" s="196">
        <f>O170*H170</f>
        <v>0</v>
      </c>
      <c r="Q170" s="196">
        <v>0</v>
      </c>
      <c r="R170" s="196">
        <f>Q170*H170</f>
        <v>0</v>
      </c>
      <c r="S170" s="196">
        <v>0</v>
      </c>
      <c r="T170" s="197">
        <f>S170*H170</f>
        <v>0</v>
      </c>
      <c r="U170" s="35"/>
      <c r="V170" s="35"/>
      <c r="W170" s="35"/>
      <c r="X170" s="35"/>
      <c r="Y170" s="35"/>
      <c r="Z170" s="35"/>
      <c r="AA170" s="35"/>
      <c r="AB170" s="35"/>
      <c r="AC170" s="35"/>
      <c r="AD170" s="35"/>
      <c r="AE170" s="35"/>
      <c r="AR170" s="198" t="s">
        <v>165</v>
      </c>
      <c r="AT170" s="198" t="s">
        <v>161</v>
      </c>
      <c r="AU170" s="198" t="s">
        <v>87</v>
      </c>
      <c r="AY170" s="18" t="s">
        <v>160</v>
      </c>
      <c r="BE170" s="199">
        <f>IF(N170="základní",J170,0)</f>
        <v>0</v>
      </c>
      <c r="BF170" s="199">
        <f>IF(N170="snížená",J170,0)</f>
        <v>0</v>
      </c>
      <c r="BG170" s="199">
        <f>IF(N170="zákl. přenesená",J170,0)</f>
        <v>0</v>
      </c>
      <c r="BH170" s="199">
        <f>IF(N170="sníž. přenesená",J170,0)</f>
        <v>0</v>
      </c>
      <c r="BI170" s="199">
        <f>IF(N170="nulová",J170,0)</f>
        <v>0</v>
      </c>
      <c r="BJ170" s="18" t="s">
        <v>85</v>
      </c>
      <c r="BK170" s="199">
        <f>ROUND(I170*H170,2)</f>
        <v>0</v>
      </c>
      <c r="BL170" s="18" t="s">
        <v>165</v>
      </c>
      <c r="BM170" s="198" t="s">
        <v>350</v>
      </c>
    </row>
    <row r="171" spans="2:63" s="12" customFormat="1" ht="22.9" customHeight="1">
      <c r="B171" s="172"/>
      <c r="C171" s="173"/>
      <c r="D171" s="174" t="s">
        <v>76</v>
      </c>
      <c r="E171" s="200" t="s">
        <v>2023</v>
      </c>
      <c r="F171" s="200" t="s">
        <v>2024</v>
      </c>
      <c r="G171" s="173"/>
      <c r="H171" s="173"/>
      <c r="I171" s="176"/>
      <c r="J171" s="201">
        <f>BK171</f>
        <v>0</v>
      </c>
      <c r="K171" s="173"/>
      <c r="L171" s="178"/>
      <c r="M171" s="179"/>
      <c r="N171" s="180"/>
      <c r="O171" s="180"/>
      <c r="P171" s="181">
        <f>SUM(P172:P173)</f>
        <v>0</v>
      </c>
      <c r="Q171" s="180"/>
      <c r="R171" s="181">
        <f>SUM(R172:R173)</f>
        <v>0</v>
      </c>
      <c r="S171" s="180"/>
      <c r="T171" s="182">
        <f>SUM(T172:T173)</f>
        <v>0</v>
      </c>
      <c r="AR171" s="183" t="s">
        <v>183</v>
      </c>
      <c r="AT171" s="184" t="s">
        <v>76</v>
      </c>
      <c r="AU171" s="184" t="s">
        <v>85</v>
      </c>
      <c r="AY171" s="183" t="s">
        <v>160</v>
      </c>
      <c r="BK171" s="185">
        <f>SUM(BK172:BK173)</f>
        <v>0</v>
      </c>
    </row>
    <row r="172" spans="1:65" s="2" customFormat="1" ht="16.5" customHeight="1">
      <c r="A172" s="35"/>
      <c r="B172" s="36"/>
      <c r="C172" s="186" t="s">
        <v>337</v>
      </c>
      <c r="D172" s="186" t="s">
        <v>161</v>
      </c>
      <c r="E172" s="187" t="s">
        <v>2025</v>
      </c>
      <c r="F172" s="188" t="s">
        <v>2026</v>
      </c>
      <c r="G172" s="189" t="s">
        <v>452</v>
      </c>
      <c r="H172" s="190">
        <v>1</v>
      </c>
      <c r="I172" s="191"/>
      <c r="J172" s="192">
        <f>ROUND(I172*H172,2)</f>
        <v>0</v>
      </c>
      <c r="K172" s="193"/>
      <c r="L172" s="40"/>
      <c r="M172" s="194" t="s">
        <v>1</v>
      </c>
      <c r="N172" s="195" t="s">
        <v>42</v>
      </c>
      <c r="O172" s="72"/>
      <c r="P172" s="196">
        <f>O172*H172</f>
        <v>0</v>
      </c>
      <c r="Q172" s="196">
        <v>0</v>
      </c>
      <c r="R172" s="196">
        <f>Q172*H172</f>
        <v>0</v>
      </c>
      <c r="S172" s="196">
        <v>0</v>
      </c>
      <c r="T172" s="197">
        <f>S172*H172</f>
        <v>0</v>
      </c>
      <c r="U172" s="35"/>
      <c r="V172" s="35"/>
      <c r="W172" s="35"/>
      <c r="X172" s="35"/>
      <c r="Y172" s="35"/>
      <c r="Z172" s="35"/>
      <c r="AA172" s="35"/>
      <c r="AB172" s="35"/>
      <c r="AC172" s="35"/>
      <c r="AD172" s="35"/>
      <c r="AE172" s="35"/>
      <c r="AR172" s="198" t="s">
        <v>165</v>
      </c>
      <c r="AT172" s="198" t="s">
        <v>161</v>
      </c>
      <c r="AU172" s="198" t="s">
        <v>87</v>
      </c>
      <c r="AY172" s="18" t="s">
        <v>160</v>
      </c>
      <c r="BE172" s="199">
        <f>IF(N172="základní",J172,0)</f>
        <v>0</v>
      </c>
      <c r="BF172" s="199">
        <f>IF(N172="snížená",J172,0)</f>
        <v>0</v>
      </c>
      <c r="BG172" s="199">
        <f>IF(N172="zákl. přenesená",J172,0)</f>
        <v>0</v>
      </c>
      <c r="BH172" s="199">
        <f>IF(N172="sníž. přenesená",J172,0)</f>
        <v>0</v>
      </c>
      <c r="BI172" s="199">
        <f>IF(N172="nulová",J172,0)</f>
        <v>0</v>
      </c>
      <c r="BJ172" s="18" t="s">
        <v>85</v>
      </c>
      <c r="BK172" s="199">
        <f>ROUND(I172*H172,2)</f>
        <v>0</v>
      </c>
      <c r="BL172" s="18" t="s">
        <v>165</v>
      </c>
      <c r="BM172" s="198" t="s">
        <v>416</v>
      </c>
    </row>
    <row r="173" spans="1:47" s="2" customFormat="1" ht="19.5">
      <c r="A173" s="35"/>
      <c r="B173" s="36"/>
      <c r="C173" s="37"/>
      <c r="D173" s="204" t="s">
        <v>187</v>
      </c>
      <c r="E173" s="37"/>
      <c r="F173" s="214" t="s">
        <v>2027</v>
      </c>
      <c r="G173" s="37"/>
      <c r="H173" s="37"/>
      <c r="I173" s="215"/>
      <c r="J173" s="37"/>
      <c r="K173" s="37"/>
      <c r="L173" s="40"/>
      <c r="M173" s="272"/>
      <c r="N173" s="273"/>
      <c r="O173" s="220"/>
      <c r="P173" s="220"/>
      <c r="Q173" s="220"/>
      <c r="R173" s="220"/>
      <c r="S173" s="220"/>
      <c r="T173" s="274"/>
      <c r="U173" s="35"/>
      <c r="V173" s="35"/>
      <c r="W173" s="35"/>
      <c r="X173" s="35"/>
      <c r="Y173" s="35"/>
      <c r="Z173" s="35"/>
      <c r="AA173" s="35"/>
      <c r="AB173" s="35"/>
      <c r="AC173" s="35"/>
      <c r="AD173" s="35"/>
      <c r="AE173" s="35"/>
      <c r="AT173" s="18" t="s">
        <v>187</v>
      </c>
      <c r="AU173" s="18" t="s">
        <v>87</v>
      </c>
    </row>
    <row r="174" spans="1:31" s="2" customFormat="1" ht="6.95" customHeight="1">
      <c r="A174" s="35"/>
      <c r="B174" s="55"/>
      <c r="C174" s="56"/>
      <c r="D174" s="56"/>
      <c r="E174" s="56"/>
      <c r="F174" s="56"/>
      <c r="G174" s="56"/>
      <c r="H174" s="56"/>
      <c r="I174" s="56"/>
      <c r="J174" s="56"/>
      <c r="K174" s="56"/>
      <c r="L174" s="40"/>
      <c r="M174" s="35"/>
      <c r="O174" s="35"/>
      <c r="P174" s="35"/>
      <c r="Q174" s="35"/>
      <c r="R174" s="35"/>
      <c r="S174" s="35"/>
      <c r="T174" s="35"/>
      <c r="U174" s="35"/>
      <c r="V174" s="35"/>
      <c r="W174" s="35"/>
      <c r="X174" s="35"/>
      <c r="Y174" s="35"/>
      <c r="Z174" s="35"/>
      <c r="AA174" s="35"/>
      <c r="AB174" s="35"/>
      <c r="AC174" s="35"/>
      <c r="AD174" s="35"/>
      <c r="AE174" s="35"/>
    </row>
  </sheetData>
  <sheetProtection algorithmName="SHA-512" hashValue="4WroQBCohf4+aqDVijidgCzGL5y+jk/JFS8eM3w2HQNUQS9vt++Z2LAV1Isv40z65HrGHqYHTQXlMO0n3WU5aQ==" saltValue="xo+8Gk+OwcGW53oV6Q+L6ZgN8RZmcflbwohuJ3cG+AvmM9hcmeVaixzdCEqLy2uFbA63ggxVGFfmY8ztonY5dw==" spinCount="100000" sheet="1" objects="1" scenarios="1" formatColumns="0" formatRows="0" autoFilter="0"/>
  <autoFilter ref="C124:K173"/>
  <mergeCells count="9">
    <mergeCell ref="E87:H87"/>
    <mergeCell ref="E115:H115"/>
    <mergeCell ref="E117:H117"/>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3"/>
  <sheetViews>
    <sheetView showGridLines="0" tabSelected="1" workbookViewId="0" topLeftCell="A95"/>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1"/>
      <c r="M2" s="301"/>
      <c r="N2" s="301"/>
      <c r="O2" s="301"/>
      <c r="P2" s="301"/>
      <c r="Q2" s="301"/>
      <c r="R2" s="301"/>
      <c r="S2" s="301"/>
      <c r="T2" s="301"/>
      <c r="U2" s="301"/>
      <c r="V2" s="301"/>
      <c r="AT2" s="18" t="s">
        <v>86</v>
      </c>
    </row>
    <row r="3" spans="2:46" s="1" customFormat="1" ht="6.95" customHeight="1">
      <c r="B3" s="109"/>
      <c r="C3" s="110"/>
      <c r="D3" s="110"/>
      <c r="E3" s="110"/>
      <c r="F3" s="110"/>
      <c r="G3" s="110"/>
      <c r="H3" s="110"/>
      <c r="I3" s="110"/>
      <c r="J3" s="110"/>
      <c r="K3" s="110"/>
      <c r="L3" s="21"/>
      <c r="AT3" s="18" t="s">
        <v>87</v>
      </c>
    </row>
    <row r="4" spans="2:46" s="1" customFormat="1" ht="24.95" customHeight="1">
      <c r="B4" s="21"/>
      <c r="D4" s="111" t="s">
        <v>133</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16" t="str">
        <f>'Rekapitulace stavby'!K6</f>
        <v>Revitalizace prostranství Na Rybníčku k.ú. Třeboň</v>
      </c>
      <c r="F7" s="317"/>
      <c r="G7" s="317"/>
      <c r="H7" s="317"/>
      <c r="L7" s="21"/>
    </row>
    <row r="8" spans="1:31" s="2" customFormat="1" ht="12" customHeight="1">
      <c r="A8" s="35"/>
      <c r="B8" s="40"/>
      <c r="C8" s="35"/>
      <c r="D8" s="113" t="s">
        <v>134</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18" t="s">
        <v>135</v>
      </c>
      <c r="F9" s="319"/>
      <c r="G9" s="319"/>
      <c r="H9" s="319"/>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20. 8. 2021</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20" t="str">
        <f>'Rekapitulace stavby'!E14</f>
        <v>Vyplň údaj</v>
      </c>
      <c r="F18" s="321"/>
      <c r="G18" s="321"/>
      <c r="H18" s="321"/>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31</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33</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34</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47.25" customHeight="1">
      <c r="A27" s="116"/>
      <c r="B27" s="117"/>
      <c r="C27" s="116"/>
      <c r="D27" s="116"/>
      <c r="E27" s="322" t="s">
        <v>36</v>
      </c>
      <c r="F27" s="322"/>
      <c r="G27" s="322"/>
      <c r="H27" s="322"/>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37</v>
      </c>
      <c r="E30" s="35"/>
      <c r="F30" s="35"/>
      <c r="G30" s="35"/>
      <c r="H30" s="35"/>
      <c r="I30" s="35"/>
      <c r="J30" s="121">
        <f>ROUND(J120,2)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39</v>
      </c>
      <c r="G32" s="35"/>
      <c r="H32" s="35"/>
      <c r="I32" s="122" t="s">
        <v>38</v>
      </c>
      <c r="J32" s="122" t="s">
        <v>40</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41</v>
      </c>
      <c r="E33" s="113" t="s">
        <v>42</v>
      </c>
      <c r="F33" s="124">
        <f>ROUND((SUM(BE120:BE152)),2)</f>
        <v>0</v>
      </c>
      <c r="G33" s="35"/>
      <c r="H33" s="35"/>
      <c r="I33" s="125">
        <v>0.21</v>
      </c>
      <c r="J33" s="124">
        <f>ROUND(((SUM(BE120:BE152))*I33),2)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43</v>
      </c>
      <c r="F34" s="124">
        <f>ROUND((SUM(BF120:BF152)),2)</f>
        <v>0</v>
      </c>
      <c r="G34" s="35"/>
      <c r="H34" s="35"/>
      <c r="I34" s="125">
        <v>0.15</v>
      </c>
      <c r="J34" s="124">
        <f>ROUND(((SUM(BF120:BF152))*I34),2)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44</v>
      </c>
      <c r="F35" s="124">
        <f>ROUND((SUM(BG120:BG152)),2)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45</v>
      </c>
      <c r="F36" s="124">
        <f>ROUND((SUM(BH120:BH152)),2)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46</v>
      </c>
      <c r="F37" s="124">
        <f>ROUND((SUM(BI120:BI152)),2)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47</v>
      </c>
      <c r="E39" s="128"/>
      <c r="F39" s="128"/>
      <c r="G39" s="129" t="s">
        <v>48</v>
      </c>
      <c r="H39" s="130" t="s">
        <v>49</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50</v>
      </c>
      <c r="E50" s="134"/>
      <c r="F50" s="134"/>
      <c r="G50" s="133" t="s">
        <v>51</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52</v>
      </c>
      <c r="E61" s="136"/>
      <c r="F61" s="137" t="s">
        <v>53</v>
      </c>
      <c r="G61" s="135" t="s">
        <v>52</v>
      </c>
      <c r="H61" s="136"/>
      <c r="I61" s="136"/>
      <c r="J61" s="138" t="s">
        <v>53</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54</v>
      </c>
      <c r="E65" s="139"/>
      <c r="F65" s="139"/>
      <c r="G65" s="133" t="s">
        <v>55</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52</v>
      </c>
      <c r="E76" s="136"/>
      <c r="F76" s="137" t="s">
        <v>53</v>
      </c>
      <c r="G76" s="135" t="s">
        <v>52</v>
      </c>
      <c r="H76" s="136"/>
      <c r="I76" s="136"/>
      <c r="J76" s="138" t="s">
        <v>53</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136</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23" t="str">
        <f>E7</f>
        <v>Revitalizace prostranství Na Rybníčku k.ú. Třeboň</v>
      </c>
      <c r="F85" s="324"/>
      <c r="G85" s="324"/>
      <c r="H85" s="324"/>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134</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79" t="str">
        <f>E9</f>
        <v>SO 001 - Bourací práce</v>
      </c>
      <c r="F87" s="325"/>
      <c r="G87" s="325"/>
      <c r="H87" s="325"/>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Třeboň</v>
      </c>
      <c r="G89" s="37"/>
      <c r="H89" s="37"/>
      <c r="I89" s="30" t="s">
        <v>22</v>
      </c>
      <c r="J89" s="67" t="str">
        <f>IF(J12="","",J12)</f>
        <v>20. 8. 2021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7" customHeight="1">
      <c r="A91" s="35"/>
      <c r="B91" s="36"/>
      <c r="C91" s="30" t="s">
        <v>24</v>
      </c>
      <c r="D91" s="37"/>
      <c r="E91" s="37"/>
      <c r="F91" s="28" t="str">
        <f>E15</f>
        <v>Město Třeboň</v>
      </c>
      <c r="G91" s="37"/>
      <c r="H91" s="37"/>
      <c r="I91" s="30" t="s">
        <v>30</v>
      </c>
      <c r="J91" s="33" t="str">
        <f>E21</f>
        <v>Ing. arch. Martin Jirovský</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Ing. Barbora Filip</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137</v>
      </c>
      <c r="D94" s="145"/>
      <c r="E94" s="145"/>
      <c r="F94" s="145"/>
      <c r="G94" s="145"/>
      <c r="H94" s="145"/>
      <c r="I94" s="145"/>
      <c r="J94" s="146" t="s">
        <v>138</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139</v>
      </c>
      <c r="D96" s="37"/>
      <c r="E96" s="37"/>
      <c r="F96" s="37"/>
      <c r="G96" s="37"/>
      <c r="H96" s="37"/>
      <c r="I96" s="37"/>
      <c r="J96" s="85">
        <f>J120</f>
        <v>0</v>
      </c>
      <c r="K96" s="37"/>
      <c r="L96" s="52"/>
      <c r="S96" s="35"/>
      <c r="T96" s="35"/>
      <c r="U96" s="35"/>
      <c r="V96" s="35"/>
      <c r="W96" s="35"/>
      <c r="X96" s="35"/>
      <c r="Y96" s="35"/>
      <c r="Z96" s="35"/>
      <c r="AA96" s="35"/>
      <c r="AB96" s="35"/>
      <c r="AC96" s="35"/>
      <c r="AD96" s="35"/>
      <c r="AE96" s="35"/>
      <c r="AU96" s="18" t="s">
        <v>140</v>
      </c>
    </row>
    <row r="97" spans="2:12" s="9" customFormat="1" ht="24.95" customHeight="1">
      <c r="B97" s="148"/>
      <c r="C97" s="149"/>
      <c r="D97" s="150" t="s">
        <v>141</v>
      </c>
      <c r="E97" s="151"/>
      <c r="F97" s="151"/>
      <c r="G97" s="151"/>
      <c r="H97" s="151"/>
      <c r="I97" s="151"/>
      <c r="J97" s="152">
        <f>J121</f>
        <v>0</v>
      </c>
      <c r="K97" s="149"/>
      <c r="L97" s="153"/>
    </row>
    <row r="98" spans="2:12" s="9" customFormat="1" ht="24.95" customHeight="1">
      <c r="B98" s="148"/>
      <c r="C98" s="149"/>
      <c r="D98" s="150" t="s">
        <v>142</v>
      </c>
      <c r="E98" s="151"/>
      <c r="F98" s="151"/>
      <c r="G98" s="151"/>
      <c r="H98" s="151"/>
      <c r="I98" s="151"/>
      <c r="J98" s="152">
        <f>J125</f>
        <v>0</v>
      </c>
      <c r="K98" s="149"/>
      <c r="L98" s="153"/>
    </row>
    <row r="99" spans="2:12" s="10" customFormat="1" ht="19.9" customHeight="1">
      <c r="B99" s="154"/>
      <c r="C99" s="155"/>
      <c r="D99" s="156" t="s">
        <v>143</v>
      </c>
      <c r="E99" s="157"/>
      <c r="F99" s="157"/>
      <c r="G99" s="157"/>
      <c r="H99" s="157"/>
      <c r="I99" s="157"/>
      <c r="J99" s="158">
        <f>J126</f>
        <v>0</v>
      </c>
      <c r="K99" s="155"/>
      <c r="L99" s="159"/>
    </row>
    <row r="100" spans="2:12" s="10" customFormat="1" ht="19.9" customHeight="1">
      <c r="B100" s="154"/>
      <c r="C100" s="155"/>
      <c r="D100" s="156" t="s">
        <v>144</v>
      </c>
      <c r="E100" s="157"/>
      <c r="F100" s="157"/>
      <c r="G100" s="157"/>
      <c r="H100" s="157"/>
      <c r="I100" s="157"/>
      <c r="J100" s="158">
        <f>J140</f>
        <v>0</v>
      </c>
      <c r="K100" s="155"/>
      <c r="L100" s="159"/>
    </row>
    <row r="101" spans="1:31" s="2" customFormat="1" ht="21.75" customHeight="1">
      <c r="A101" s="35"/>
      <c r="B101" s="36"/>
      <c r="C101" s="37"/>
      <c r="D101" s="37"/>
      <c r="E101" s="37"/>
      <c r="F101" s="37"/>
      <c r="G101" s="37"/>
      <c r="H101" s="37"/>
      <c r="I101" s="37"/>
      <c r="J101" s="37"/>
      <c r="K101" s="37"/>
      <c r="L101" s="52"/>
      <c r="S101" s="35"/>
      <c r="T101" s="35"/>
      <c r="U101" s="35"/>
      <c r="V101" s="35"/>
      <c r="W101" s="35"/>
      <c r="X101" s="35"/>
      <c r="Y101" s="35"/>
      <c r="Z101" s="35"/>
      <c r="AA101" s="35"/>
      <c r="AB101" s="35"/>
      <c r="AC101" s="35"/>
      <c r="AD101" s="35"/>
      <c r="AE101" s="35"/>
    </row>
    <row r="102" spans="1:31" s="2" customFormat="1" ht="6.95" customHeight="1">
      <c r="A102" s="35"/>
      <c r="B102" s="55"/>
      <c r="C102" s="56"/>
      <c r="D102" s="56"/>
      <c r="E102" s="56"/>
      <c r="F102" s="56"/>
      <c r="G102" s="56"/>
      <c r="H102" s="56"/>
      <c r="I102" s="56"/>
      <c r="J102" s="56"/>
      <c r="K102" s="56"/>
      <c r="L102" s="52"/>
      <c r="S102" s="35"/>
      <c r="T102" s="35"/>
      <c r="U102" s="35"/>
      <c r="V102" s="35"/>
      <c r="W102" s="35"/>
      <c r="X102" s="35"/>
      <c r="Y102" s="35"/>
      <c r="Z102" s="35"/>
      <c r="AA102" s="35"/>
      <c r="AB102" s="35"/>
      <c r="AC102" s="35"/>
      <c r="AD102" s="35"/>
      <c r="AE102" s="35"/>
    </row>
    <row r="106" spans="1:31" s="2" customFormat="1" ht="6.95" customHeight="1">
      <c r="A106" s="35"/>
      <c r="B106" s="57"/>
      <c r="C106" s="58"/>
      <c r="D106" s="58"/>
      <c r="E106" s="58"/>
      <c r="F106" s="58"/>
      <c r="G106" s="58"/>
      <c r="H106" s="58"/>
      <c r="I106" s="58"/>
      <c r="J106" s="58"/>
      <c r="K106" s="58"/>
      <c r="L106" s="52"/>
      <c r="S106" s="35"/>
      <c r="T106" s="35"/>
      <c r="U106" s="35"/>
      <c r="V106" s="35"/>
      <c r="W106" s="35"/>
      <c r="X106" s="35"/>
      <c r="Y106" s="35"/>
      <c r="Z106" s="35"/>
      <c r="AA106" s="35"/>
      <c r="AB106" s="35"/>
      <c r="AC106" s="35"/>
      <c r="AD106" s="35"/>
      <c r="AE106" s="35"/>
    </row>
    <row r="107" spans="1:31" s="2" customFormat="1" ht="24.95" customHeight="1">
      <c r="A107" s="35"/>
      <c r="B107" s="36"/>
      <c r="C107" s="24" t="s">
        <v>145</v>
      </c>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6.95" customHeight="1">
      <c r="A108" s="35"/>
      <c r="B108" s="36"/>
      <c r="C108" s="37"/>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12" customHeight="1">
      <c r="A109" s="35"/>
      <c r="B109" s="36"/>
      <c r="C109" s="30" t="s">
        <v>16</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16.5" customHeight="1">
      <c r="A110" s="35"/>
      <c r="B110" s="36"/>
      <c r="C110" s="37"/>
      <c r="D110" s="37"/>
      <c r="E110" s="323" t="str">
        <f>E7</f>
        <v>Revitalizace prostranství Na Rybníčku k.ú. Třeboň</v>
      </c>
      <c r="F110" s="324"/>
      <c r="G110" s="324"/>
      <c r="H110" s="324"/>
      <c r="I110" s="37"/>
      <c r="J110" s="37"/>
      <c r="K110" s="37"/>
      <c r="L110" s="52"/>
      <c r="S110" s="35"/>
      <c r="T110" s="35"/>
      <c r="U110" s="35"/>
      <c r="V110" s="35"/>
      <c r="W110" s="35"/>
      <c r="X110" s="35"/>
      <c r="Y110" s="35"/>
      <c r="Z110" s="35"/>
      <c r="AA110" s="35"/>
      <c r="AB110" s="35"/>
      <c r="AC110" s="35"/>
      <c r="AD110" s="35"/>
      <c r="AE110" s="35"/>
    </row>
    <row r="111" spans="1:31" s="2" customFormat="1" ht="12" customHeight="1">
      <c r="A111" s="35"/>
      <c r="B111" s="36"/>
      <c r="C111" s="30" t="s">
        <v>134</v>
      </c>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6.5" customHeight="1">
      <c r="A112" s="35"/>
      <c r="B112" s="36"/>
      <c r="C112" s="37"/>
      <c r="D112" s="37"/>
      <c r="E112" s="279" t="str">
        <f>E9</f>
        <v>SO 001 - Bourací práce</v>
      </c>
      <c r="F112" s="325"/>
      <c r="G112" s="325"/>
      <c r="H112" s="325"/>
      <c r="I112" s="37"/>
      <c r="J112" s="37"/>
      <c r="K112" s="37"/>
      <c r="L112" s="52"/>
      <c r="S112" s="35"/>
      <c r="T112" s="35"/>
      <c r="U112" s="35"/>
      <c r="V112" s="35"/>
      <c r="W112" s="35"/>
      <c r="X112" s="35"/>
      <c r="Y112" s="35"/>
      <c r="Z112" s="35"/>
      <c r="AA112" s="35"/>
      <c r="AB112" s="35"/>
      <c r="AC112" s="35"/>
      <c r="AD112" s="35"/>
      <c r="AE112" s="35"/>
    </row>
    <row r="113" spans="1:31" s="2" customFormat="1" ht="6.9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20</v>
      </c>
      <c r="D114" s="37"/>
      <c r="E114" s="37"/>
      <c r="F114" s="28" t="str">
        <f>F12</f>
        <v>Třeboň</v>
      </c>
      <c r="G114" s="37"/>
      <c r="H114" s="37"/>
      <c r="I114" s="30" t="s">
        <v>22</v>
      </c>
      <c r="J114" s="67" t="str">
        <f>IF(J12="","",J12)</f>
        <v>20. 8. 2021</v>
      </c>
      <c r="K114" s="37"/>
      <c r="L114" s="52"/>
      <c r="S114" s="35"/>
      <c r="T114" s="35"/>
      <c r="U114" s="35"/>
      <c r="V114" s="35"/>
      <c r="W114" s="35"/>
      <c r="X114" s="35"/>
      <c r="Y114" s="35"/>
      <c r="Z114" s="35"/>
      <c r="AA114" s="35"/>
      <c r="AB114" s="35"/>
      <c r="AC114" s="35"/>
      <c r="AD114" s="35"/>
      <c r="AE114" s="35"/>
    </row>
    <row r="115" spans="1:31" s="2" customFormat="1" ht="6.95" customHeight="1">
      <c r="A115" s="35"/>
      <c r="B115" s="36"/>
      <c r="C115" s="37"/>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25.7" customHeight="1">
      <c r="A116" s="35"/>
      <c r="B116" s="36"/>
      <c r="C116" s="30" t="s">
        <v>24</v>
      </c>
      <c r="D116" s="37"/>
      <c r="E116" s="37"/>
      <c r="F116" s="28" t="str">
        <f>E15</f>
        <v>Město Třeboň</v>
      </c>
      <c r="G116" s="37"/>
      <c r="H116" s="37"/>
      <c r="I116" s="30" t="s">
        <v>30</v>
      </c>
      <c r="J116" s="33" t="str">
        <f>E21</f>
        <v>Ing. arch. Martin Jirovský</v>
      </c>
      <c r="K116" s="37"/>
      <c r="L116" s="52"/>
      <c r="S116" s="35"/>
      <c r="T116" s="35"/>
      <c r="U116" s="35"/>
      <c r="V116" s="35"/>
      <c r="W116" s="35"/>
      <c r="X116" s="35"/>
      <c r="Y116" s="35"/>
      <c r="Z116" s="35"/>
      <c r="AA116" s="35"/>
      <c r="AB116" s="35"/>
      <c r="AC116" s="35"/>
      <c r="AD116" s="35"/>
      <c r="AE116" s="35"/>
    </row>
    <row r="117" spans="1:31" s="2" customFormat="1" ht="15.2" customHeight="1">
      <c r="A117" s="35"/>
      <c r="B117" s="36"/>
      <c r="C117" s="30" t="s">
        <v>28</v>
      </c>
      <c r="D117" s="37"/>
      <c r="E117" s="37"/>
      <c r="F117" s="28" t="str">
        <f>IF(E18="","",E18)</f>
        <v>Vyplň údaj</v>
      </c>
      <c r="G117" s="37"/>
      <c r="H117" s="37"/>
      <c r="I117" s="30" t="s">
        <v>33</v>
      </c>
      <c r="J117" s="33" t="str">
        <f>E24</f>
        <v>Ing. Barbora Filip</v>
      </c>
      <c r="K117" s="37"/>
      <c r="L117" s="52"/>
      <c r="S117" s="35"/>
      <c r="T117" s="35"/>
      <c r="U117" s="35"/>
      <c r="V117" s="35"/>
      <c r="W117" s="35"/>
      <c r="X117" s="35"/>
      <c r="Y117" s="35"/>
      <c r="Z117" s="35"/>
      <c r="AA117" s="35"/>
      <c r="AB117" s="35"/>
      <c r="AC117" s="35"/>
      <c r="AD117" s="35"/>
      <c r="AE117" s="35"/>
    </row>
    <row r="118" spans="1:31" s="2" customFormat="1" ht="10.35"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11" customFormat="1" ht="29.25" customHeight="1">
      <c r="A119" s="160"/>
      <c r="B119" s="161"/>
      <c r="C119" s="162" t="s">
        <v>146</v>
      </c>
      <c r="D119" s="163" t="s">
        <v>62</v>
      </c>
      <c r="E119" s="163" t="s">
        <v>58</v>
      </c>
      <c r="F119" s="163" t="s">
        <v>59</v>
      </c>
      <c r="G119" s="163" t="s">
        <v>147</v>
      </c>
      <c r="H119" s="163" t="s">
        <v>148</v>
      </c>
      <c r="I119" s="163" t="s">
        <v>149</v>
      </c>
      <c r="J119" s="164" t="s">
        <v>138</v>
      </c>
      <c r="K119" s="165" t="s">
        <v>150</v>
      </c>
      <c r="L119" s="166"/>
      <c r="M119" s="76" t="s">
        <v>1</v>
      </c>
      <c r="N119" s="77" t="s">
        <v>41</v>
      </c>
      <c r="O119" s="77" t="s">
        <v>151</v>
      </c>
      <c r="P119" s="77" t="s">
        <v>152</v>
      </c>
      <c r="Q119" s="77" t="s">
        <v>153</v>
      </c>
      <c r="R119" s="77" t="s">
        <v>154</v>
      </c>
      <c r="S119" s="77" t="s">
        <v>155</v>
      </c>
      <c r="T119" s="78" t="s">
        <v>156</v>
      </c>
      <c r="U119" s="160"/>
      <c r="V119" s="160"/>
      <c r="W119" s="160"/>
      <c r="X119" s="160"/>
      <c r="Y119" s="160"/>
      <c r="Z119" s="160"/>
      <c r="AA119" s="160"/>
      <c r="AB119" s="160"/>
      <c r="AC119" s="160"/>
      <c r="AD119" s="160"/>
      <c r="AE119" s="160"/>
    </row>
    <row r="120" spans="1:63" s="2" customFormat="1" ht="22.9" customHeight="1">
      <c r="A120" s="35"/>
      <c r="B120" s="36"/>
      <c r="C120" s="83" t="s">
        <v>157</v>
      </c>
      <c r="D120" s="37"/>
      <c r="E120" s="37"/>
      <c r="F120" s="37"/>
      <c r="G120" s="37"/>
      <c r="H120" s="37"/>
      <c r="I120" s="37"/>
      <c r="J120" s="167">
        <f>BK120</f>
        <v>0</v>
      </c>
      <c r="K120" s="37"/>
      <c r="L120" s="40"/>
      <c r="M120" s="79"/>
      <c r="N120" s="168"/>
      <c r="O120" s="80"/>
      <c r="P120" s="169">
        <f>P121+P125</f>
        <v>0</v>
      </c>
      <c r="Q120" s="80"/>
      <c r="R120" s="169">
        <f>R121+R125</f>
        <v>0</v>
      </c>
      <c r="S120" s="80"/>
      <c r="T120" s="170">
        <f>T121+T125</f>
        <v>720.42</v>
      </c>
      <c r="U120" s="35"/>
      <c r="V120" s="35"/>
      <c r="W120" s="35"/>
      <c r="X120" s="35"/>
      <c r="Y120" s="35"/>
      <c r="Z120" s="35"/>
      <c r="AA120" s="35"/>
      <c r="AB120" s="35"/>
      <c r="AC120" s="35"/>
      <c r="AD120" s="35"/>
      <c r="AE120" s="35"/>
      <c r="AT120" s="18" t="s">
        <v>76</v>
      </c>
      <c r="AU120" s="18" t="s">
        <v>140</v>
      </c>
      <c r="BK120" s="171">
        <f>BK121+BK125</f>
        <v>0</v>
      </c>
    </row>
    <row r="121" spans="2:63" s="12" customFormat="1" ht="25.9" customHeight="1">
      <c r="B121" s="172"/>
      <c r="C121" s="173"/>
      <c r="D121" s="174" t="s">
        <v>76</v>
      </c>
      <c r="E121" s="175" t="s">
        <v>158</v>
      </c>
      <c r="F121" s="175" t="s">
        <v>159</v>
      </c>
      <c r="G121" s="173"/>
      <c r="H121" s="173"/>
      <c r="I121" s="176"/>
      <c r="J121" s="177">
        <f>BK121</f>
        <v>0</v>
      </c>
      <c r="K121" s="173"/>
      <c r="L121" s="178"/>
      <c r="M121" s="179"/>
      <c r="N121" s="180"/>
      <c r="O121" s="180"/>
      <c r="P121" s="181">
        <f>SUM(P122:P124)</f>
        <v>0</v>
      </c>
      <c r="Q121" s="180"/>
      <c r="R121" s="181">
        <f>SUM(R122:R124)</f>
        <v>0</v>
      </c>
      <c r="S121" s="180"/>
      <c r="T121" s="182">
        <f>SUM(T122:T124)</f>
        <v>2.2779999999999996</v>
      </c>
      <c r="AR121" s="183" t="s">
        <v>85</v>
      </c>
      <c r="AT121" s="184" t="s">
        <v>76</v>
      </c>
      <c r="AU121" s="184" t="s">
        <v>77</v>
      </c>
      <c r="AY121" s="183" t="s">
        <v>160</v>
      </c>
      <c r="BK121" s="185">
        <f>SUM(BK122:BK124)</f>
        <v>0</v>
      </c>
    </row>
    <row r="122" spans="1:65" s="2" customFormat="1" ht="16.5" customHeight="1">
      <c r="A122" s="35"/>
      <c r="B122" s="36"/>
      <c r="C122" s="186" t="s">
        <v>85</v>
      </c>
      <c r="D122" s="186" t="s">
        <v>161</v>
      </c>
      <c r="E122" s="187" t="s">
        <v>162</v>
      </c>
      <c r="F122" s="188" t="s">
        <v>163</v>
      </c>
      <c r="G122" s="189" t="s">
        <v>164</v>
      </c>
      <c r="H122" s="190">
        <v>6</v>
      </c>
      <c r="I122" s="191"/>
      <c r="J122" s="192">
        <f>ROUND(I122*H122,2)</f>
        <v>0</v>
      </c>
      <c r="K122" s="193"/>
      <c r="L122" s="40"/>
      <c r="M122" s="194" t="s">
        <v>1</v>
      </c>
      <c r="N122" s="195" t="s">
        <v>42</v>
      </c>
      <c r="O122" s="72"/>
      <c r="P122" s="196">
        <f>O122*H122</f>
        <v>0</v>
      </c>
      <c r="Q122" s="196">
        <v>0</v>
      </c>
      <c r="R122" s="196">
        <f>Q122*H122</f>
        <v>0</v>
      </c>
      <c r="S122" s="196">
        <v>0.05</v>
      </c>
      <c r="T122" s="197">
        <f>S122*H122</f>
        <v>0.30000000000000004</v>
      </c>
      <c r="U122" s="35"/>
      <c r="V122" s="35"/>
      <c r="W122" s="35"/>
      <c r="X122" s="35"/>
      <c r="Y122" s="35"/>
      <c r="Z122" s="35"/>
      <c r="AA122" s="35"/>
      <c r="AB122" s="35"/>
      <c r="AC122" s="35"/>
      <c r="AD122" s="35"/>
      <c r="AE122" s="35"/>
      <c r="AR122" s="198" t="s">
        <v>165</v>
      </c>
      <c r="AT122" s="198" t="s">
        <v>161</v>
      </c>
      <c r="AU122" s="198" t="s">
        <v>85</v>
      </c>
      <c r="AY122" s="18" t="s">
        <v>160</v>
      </c>
      <c r="BE122" s="199">
        <f>IF(N122="základní",J122,0)</f>
        <v>0</v>
      </c>
      <c r="BF122" s="199">
        <f>IF(N122="snížená",J122,0)</f>
        <v>0</v>
      </c>
      <c r="BG122" s="199">
        <f>IF(N122="zákl. přenesená",J122,0)</f>
        <v>0</v>
      </c>
      <c r="BH122" s="199">
        <f>IF(N122="sníž. přenesená",J122,0)</f>
        <v>0</v>
      </c>
      <c r="BI122" s="199">
        <f>IF(N122="nulová",J122,0)</f>
        <v>0</v>
      </c>
      <c r="BJ122" s="18" t="s">
        <v>85</v>
      </c>
      <c r="BK122" s="199">
        <f>ROUND(I122*H122,2)</f>
        <v>0</v>
      </c>
      <c r="BL122" s="18" t="s">
        <v>165</v>
      </c>
      <c r="BM122" s="198" t="s">
        <v>166</v>
      </c>
    </row>
    <row r="123" spans="1:65" s="2" customFormat="1" ht="16.5" customHeight="1">
      <c r="A123" s="35"/>
      <c r="B123" s="36"/>
      <c r="C123" s="186" t="s">
        <v>87</v>
      </c>
      <c r="D123" s="186" t="s">
        <v>161</v>
      </c>
      <c r="E123" s="187" t="s">
        <v>167</v>
      </c>
      <c r="F123" s="188" t="s">
        <v>168</v>
      </c>
      <c r="G123" s="189" t="s">
        <v>164</v>
      </c>
      <c r="H123" s="190">
        <v>4</v>
      </c>
      <c r="I123" s="191"/>
      <c r="J123" s="192">
        <f>ROUND(I123*H123,2)</f>
        <v>0</v>
      </c>
      <c r="K123" s="193"/>
      <c r="L123" s="40"/>
      <c r="M123" s="194" t="s">
        <v>1</v>
      </c>
      <c r="N123" s="195" t="s">
        <v>42</v>
      </c>
      <c r="O123" s="72"/>
      <c r="P123" s="196">
        <f>O123*H123</f>
        <v>0</v>
      </c>
      <c r="Q123" s="196">
        <v>0</v>
      </c>
      <c r="R123" s="196">
        <f>Q123*H123</f>
        <v>0</v>
      </c>
      <c r="S123" s="196">
        <v>0.482</v>
      </c>
      <c r="T123" s="197">
        <f>S123*H123</f>
        <v>1.928</v>
      </c>
      <c r="U123" s="35"/>
      <c r="V123" s="35"/>
      <c r="W123" s="35"/>
      <c r="X123" s="35"/>
      <c r="Y123" s="35"/>
      <c r="Z123" s="35"/>
      <c r="AA123" s="35"/>
      <c r="AB123" s="35"/>
      <c r="AC123" s="35"/>
      <c r="AD123" s="35"/>
      <c r="AE123" s="35"/>
      <c r="AR123" s="198" t="s">
        <v>165</v>
      </c>
      <c r="AT123" s="198" t="s">
        <v>161</v>
      </c>
      <c r="AU123" s="198" t="s">
        <v>85</v>
      </c>
      <c r="AY123" s="18" t="s">
        <v>160</v>
      </c>
      <c r="BE123" s="199">
        <f>IF(N123="základní",J123,0)</f>
        <v>0</v>
      </c>
      <c r="BF123" s="199">
        <f>IF(N123="snížená",J123,0)</f>
        <v>0</v>
      </c>
      <c r="BG123" s="199">
        <f>IF(N123="zákl. přenesená",J123,0)</f>
        <v>0</v>
      </c>
      <c r="BH123" s="199">
        <f>IF(N123="sníž. přenesená",J123,0)</f>
        <v>0</v>
      </c>
      <c r="BI123" s="199">
        <f>IF(N123="nulová",J123,0)</f>
        <v>0</v>
      </c>
      <c r="BJ123" s="18" t="s">
        <v>85</v>
      </c>
      <c r="BK123" s="199">
        <f>ROUND(I123*H123,2)</f>
        <v>0</v>
      </c>
      <c r="BL123" s="18" t="s">
        <v>165</v>
      </c>
      <c r="BM123" s="198" t="s">
        <v>169</v>
      </c>
    </row>
    <row r="124" spans="1:65" s="2" customFormat="1" ht="16.5" customHeight="1">
      <c r="A124" s="35"/>
      <c r="B124" s="36"/>
      <c r="C124" s="186" t="s">
        <v>170</v>
      </c>
      <c r="D124" s="186" t="s">
        <v>161</v>
      </c>
      <c r="E124" s="187" t="s">
        <v>171</v>
      </c>
      <c r="F124" s="188" t="s">
        <v>172</v>
      </c>
      <c r="G124" s="189" t="s">
        <v>164</v>
      </c>
      <c r="H124" s="190">
        <v>2</v>
      </c>
      <c r="I124" s="191"/>
      <c r="J124" s="192">
        <f>ROUND(I124*H124,2)</f>
        <v>0</v>
      </c>
      <c r="K124" s="193"/>
      <c r="L124" s="40"/>
      <c r="M124" s="194" t="s">
        <v>1</v>
      </c>
      <c r="N124" s="195" t="s">
        <v>42</v>
      </c>
      <c r="O124" s="72"/>
      <c r="P124" s="196">
        <f>O124*H124</f>
        <v>0</v>
      </c>
      <c r="Q124" s="196">
        <v>0</v>
      </c>
      <c r="R124" s="196">
        <f>Q124*H124</f>
        <v>0</v>
      </c>
      <c r="S124" s="196">
        <v>0.025</v>
      </c>
      <c r="T124" s="197">
        <f>S124*H124</f>
        <v>0.05</v>
      </c>
      <c r="U124" s="35"/>
      <c r="V124" s="35"/>
      <c r="W124" s="35"/>
      <c r="X124" s="35"/>
      <c r="Y124" s="35"/>
      <c r="Z124" s="35"/>
      <c r="AA124" s="35"/>
      <c r="AB124" s="35"/>
      <c r="AC124" s="35"/>
      <c r="AD124" s="35"/>
      <c r="AE124" s="35"/>
      <c r="AR124" s="198" t="s">
        <v>165</v>
      </c>
      <c r="AT124" s="198" t="s">
        <v>161</v>
      </c>
      <c r="AU124" s="198" t="s">
        <v>85</v>
      </c>
      <c r="AY124" s="18" t="s">
        <v>160</v>
      </c>
      <c r="BE124" s="199">
        <f>IF(N124="základní",J124,0)</f>
        <v>0</v>
      </c>
      <c r="BF124" s="199">
        <f>IF(N124="snížená",J124,0)</f>
        <v>0</v>
      </c>
      <c r="BG124" s="199">
        <f>IF(N124="zákl. přenesená",J124,0)</f>
        <v>0</v>
      </c>
      <c r="BH124" s="199">
        <f>IF(N124="sníž. přenesená",J124,0)</f>
        <v>0</v>
      </c>
      <c r="BI124" s="199">
        <f>IF(N124="nulová",J124,0)</f>
        <v>0</v>
      </c>
      <c r="BJ124" s="18" t="s">
        <v>85</v>
      </c>
      <c r="BK124" s="199">
        <f>ROUND(I124*H124,2)</f>
        <v>0</v>
      </c>
      <c r="BL124" s="18" t="s">
        <v>165</v>
      </c>
      <c r="BM124" s="198" t="s">
        <v>173</v>
      </c>
    </row>
    <row r="125" spans="2:63" s="12" customFormat="1" ht="25.9" customHeight="1">
      <c r="B125" s="172"/>
      <c r="C125" s="173"/>
      <c r="D125" s="174" t="s">
        <v>76</v>
      </c>
      <c r="E125" s="175" t="s">
        <v>174</v>
      </c>
      <c r="F125" s="175" t="s">
        <v>175</v>
      </c>
      <c r="G125" s="173"/>
      <c r="H125" s="173"/>
      <c r="I125" s="176"/>
      <c r="J125" s="177">
        <f>BK125</f>
        <v>0</v>
      </c>
      <c r="K125" s="173"/>
      <c r="L125" s="178"/>
      <c r="M125" s="179"/>
      <c r="N125" s="180"/>
      <c r="O125" s="180"/>
      <c r="P125" s="181">
        <f>P126+P140</f>
        <v>0</v>
      </c>
      <c r="Q125" s="180"/>
      <c r="R125" s="181">
        <f>R126+R140</f>
        <v>0</v>
      </c>
      <c r="S125" s="180"/>
      <c r="T125" s="182">
        <f>T126+T140</f>
        <v>718.1419999999999</v>
      </c>
      <c r="AR125" s="183" t="s">
        <v>85</v>
      </c>
      <c r="AT125" s="184" t="s">
        <v>76</v>
      </c>
      <c r="AU125" s="184" t="s">
        <v>77</v>
      </c>
      <c r="AY125" s="183" t="s">
        <v>160</v>
      </c>
      <c r="BK125" s="185">
        <f>BK126+BK140</f>
        <v>0</v>
      </c>
    </row>
    <row r="126" spans="2:63" s="12" customFormat="1" ht="22.9" customHeight="1">
      <c r="B126" s="172"/>
      <c r="C126" s="173"/>
      <c r="D126" s="174" t="s">
        <v>76</v>
      </c>
      <c r="E126" s="200" t="s">
        <v>85</v>
      </c>
      <c r="F126" s="200" t="s">
        <v>176</v>
      </c>
      <c r="G126" s="173"/>
      <c r="H126" s="173"/>
      <c r="I126" s="176"/>
      <c r="J126" s="201">
        <f>BK126</f>
        <v>0</v>
      </c>
      <c r="K126" s="173"/>
      <c r="L126" s="178"/>
      <c r="M126" s="179"/>
      <c r="N126" s="180"/>
      <c r="O126" s="180"/>
      <c r="P126" s="181">
        <f>SUM(P127:P139)</f>
        <v>0</v>
      </c>
      <c r="Q126" s="180"/>
      <c r="R126" s="181">
        <f>SUM(R127:R139)</f>
        <v>0</v>
      </c>
      <c r="S126" s="180"/>
      <c r="T126" s="182">
        <f>SUM(T127:T139)</f>
        <v>718.1419999999999</v>
      </c>
      <c r="AR126" s="183" t="s">
        <v>85</v>
      </c>
      <c r="AT126" s="184" t="s">
        <v>76</v>
      </c>
      <c r="AU126" s="184" t="s">
        <v>85</v>
      </c>
      <c r="AY126" s="183" t="s">
        <v>160</v>
      </c>
      <c r="BK126" s="185">
        <f>SUM(BK127:BK139)</f>
        <v>0</v>
      </c>
    </row>
    <row r="127" spans="1:65" s="2" customFormat="1" ht="33" customHeight="1">
      <c r="A127" s="35"/>
      <c r="B127" s="36"/>
      <c r="C127" s="186" t="s">
        <v>165</v>
      </c>
      <c r="D127" s="186" t="s">
        <v>161</v>
      </c>
      <c r="E127" s="187" t="s">
        <v>177</v>
      </c>
      <c r="F127" s="188" t="s">
        <v>178</v>
      </c>
      <c r="G127" s="189" t="s">
        <v>179</v>
      </c>
      <c r="H127" s="190">
        <v>342</v>
      </c>
      <c r="I127" s="191"/>
      <c r="J127" s="192">
        <f>ROUND(I127*H127,2)</f>
        <v>0</v>
      </c>
      <c r="K127" s="193"/>
      <c r="L127" s="40"/>
      <c r="M127" s="194" t="s">
        <v>1</v>
      </c>
      <c r="N127" s="195" t="s">
        <v>42</v>
      </c>
      <c r="O127" s="72"/>
      <c r="P127" s="196">
        <f>O127*H127</f>
        <v>0</v>
      </c>
      <c r="Q127" s="196">
        <v>0</v>
      </c>
      <c r="R127" s="196">
        <f>Q127*H127</f>
        <v>0</v>
      </c>
      <c r="S127" s="196">
        <v>0.26</v>
      </c>
      <c r="T127" s="197">
        <f>S127*H127</f>
        <v>88.92</v>
      </c>
      <c r="U127" s="35"/>
      <c r="V127" s="35"/>
      <c r="W127" s="35"/>
      <c r="X127" s="35"/>
      <c r="Y127" s="35"/>
      <c r="Z127" s="35"/>
      <c r="AA127" s="35"/>
      <c r="AB127" s="35"/>
      <c r="AC127" s="35"/>
      <c r="AD127" s="35"/>
      <c r="AE127" s="35"/>
      <c r="AR127" s="198" t="s">
        <v>165</v>
      </c>
      <c r="AT127" s="198" t="s">
        <v>161</v>
      </c>
      <c r="AU127" s="198" t="s">
        <v>87</v>
      </c>
      <c r="AY127" s="18" t="s">
        <v>160</v>
      </c>
      <c r="BE127" s="199">
        <f>IF(N127="základní",J127,0)</f>
        <v>0</v>
      </c>
      <c r="BF127" s="199">
        <f>IF(N127="snížená",J127,0)</f>
        <v>0</v>
      </c>
      <c r="BG127" s="199">
        <f>IF(N127="zákl. přenesená",J127,0)</f>
        <v>0</v>
      </c>
      <c r="BH127" s="199">
        <f>IF(N127="sníž. přenesená",J127,0)</f>
        <v>0</v>
      </c>
      <c r="BI127" s="199">
        <f>IF(N127="nulová",J127,0)</f>
        <v>0</v>
      </c>
      <c r="BJ127" s="18" t="s">
        <v>85</v>
      </c>
      <c r="BK127" s="199">
        <f>ROUND(I127*H127,2)</f>
        <v>0</v>
      </c>
      <c r="BL127" s="18" t="s">
        <v>165</v>
      </c>
      <c r="BM127" s="198" t="s">
        <v>180</v>
      </c>
    </row>
    <row r="128" spans="2:51" s="13" customFormat="1" ht="11.25">
      <c r="B128" s="202"/>
      <c r="C128" s="203"/>
      <c r="D128" s="204" t="s">
        <v>181</v>
      </c>
      <c r="E128" s="205" t="s">
        <v>1</v>
      </c>
      <c r="F128" s="206" t="s">
        <v>182</v>
      </c>
      <c r="G128" s="203"/>
      <c r="H128" s="207">
        <v>342</v>
      </c>
      <c r="I128" s="208"/>
      <c r="J128" s="203"/>
      <c r="K128" s="203"/>
      <c r="L128" s="209"/>
      <c r="M128" s="210"/>
      <c r="N128" s="211"/>
      <c r="O128" s="211"/>
      <c r="P128" s="211"/>
      <c r="Q128" s="211"/>
      <c r="R128" s="211"/>
      <c r="S128" s="211"/>
      <c r="T128" s="212"/>
      <c r="AT128" s="213" t="s">
        <v>181</v>
      </c>
      <c r="AU128" s="213" t="s">
        <v>87</v>
      </c>
      <c r="AV128" s="13" t="s">
        <v>87</v>
      </c>
      <c r="AW128" s="13" t="s">
        <v>32</v>
      </c>
      <c r="AX128" s="13" t="s">
        <v>85</v>
      </c>
      <c r="AY128" s="213" t="s">
        <v>160</v>
      </c>
    </row>
    <row r="129" spans="1:65" s="2" customFormat="1" ht="33" customHeight="1">
      <c r="A129" s="35"/>
      <c r="B129" s="36"/>
      <c r="C129" s="186" t="s">
        <v>183</v>
      </c>
      <c r="D129" s="186" t="s">
        <v>161</v>
      </c>
      <c r="E129" s="187" t="s">
        <v>184</v>
      </c>
      <c r="F129" s="188" t="s">
        <v>185</v>
      </c>
      <c r="G129" s="189" t="s">
        <v>179</v>
      </c>
      <c r="H129" s="190">
        <v>141</v>
      </c>
      <c r="I129" s="191"/>
      <c r="J129" s="192">
        <f>ROUND(I129*H129,2)</f>
        <v>0</v>
      </c>
      <c r="K129" s="193"/>
      <c r="L129" s="40"/>
      <c r="M129" s="194" t="s">
        <v>1</v>
      </c>
      <c r="N129" s="195" t="s">
        <v>42</v>
      </c>
      <c r="O129" s="72"/>
      <c r="P129" s="196">
        <f>O129*H129</f>
        <v>0</v>
      </c>
      <c r="Q129" s="196">
        <v>0</v>
      </c>
      <c r="R129" s="196">
        <f>Q129*H129</f>
        <v>0</v>
      </c>
      <c r="S129" s="196">
        <v>0.29</v>
      </c>
      <c r="T129" s="197">
        <f>S129*H129</f>
        <v>40.89</v>
      </c>
      <c r="U129" s="35"/>
      <c r="V129" s="35"/>
      <c r="W129" s="35"/>
      <c r="X129" s="35"/>
      <c r="Y129" s="35"/>
      <c r="Z129" s="35"/>
      <c r="AA129" s="35"/>
      <c r="AB129" s="35"/>
      <c r="AC129" s="35"/>
      <c r="AD129" s="35"/>
      <c r="AE129" s="35"/>
      <c r="AR129" s="198" t="s">
        <v>165</v>
      </c>
      <c r="AT129" s="198" t="s">
        <v>161</v>
      </c>
      <c r="AU129" s="198" t="s">
        <v>87</v>
      </c>
      <c r="AY129" s="18" t="s">
        <v>160</v>
      </c>
      <c r="BE129" s="199">
        <f>IF(N129="základní",J129,0)</f>
        <v>0</v>
      </c>
      <c r="BF129" s="199">
        <f>IF(N129="snížená",J129,0)</f>
        <v>0</v>
      </c>
      <c r="BG129" s="199">
        <f>IF(N129="zákl. přenesená",J129,0)</f>
        <v>0</v>
      </c>
      <c r="BH129" s="199">
        <f>IF(N129="sníž. přenesená",J129,0)</f>
        <v>0</v>
      </c>
      <c r="BI129" s="199">
        <f>IF(N129="nulová",J129,0)</f>
        <v>0</v>
      </c>
      <c r="BJ129" s="18" t="s">
        <v>85</v>
      </c>
      <c r="BK129" s="199">
        <f>ROUND(I129*H129,2)</f>
        <v>0</v>
      </c>
      <c r="BL129" s="18" t="s">
        <v>165</v>
      </c>
      <c r="BM129" s="198" t="s">
        <v>186</v>
      </c>
    </row>
    <row r="130" spans="1:47" s="2" customFormat="1" ht="19.5">
      <c r="A130" s="35"/>
      <c r="B130" s="36"/>
      <c r="C130" s="37"/>
      <c r="D130" s="204" t="s">
        <v>187</v>
      </c>
      <c r="E130" s="37"/>
      <c r="F130" s="214" t="s">
        <v>188</v>
      </c>
      <c r="G130" s="37"/>
      <c r="H130" s="37"/>
      <c r="I130" s="215"/>
      <c r="J130" s="37"/>
      <c r="K130" s="37"/>
      <c r="L130" s="40"/>
      <c r="M130" s="216"/>
      <c r="N130" s="217"/>
      <c r="O130" s="72"/>
      <c r="P130" s="72"/>
      <c r="Q130" s="72"/>
      <c r="R130" s="72"/>
      <c r="S130" s="72"/>
      <c r="T130" s="73"/>
      <c r="U130" s="35"/>
      <c r="V130" s="35"/>
      <c r="W130" s="35"/>
      <c r="X130" s="35"/>
      <c r="Y130" s="35"/>
      <c r="Z130" s="35"/>
      <c r="AA130" s="35"/>
      <c r="AB130" s="35"/>
      <c r="AC130" s="35"/>
      <c r="AD130" s="35"/>
      <c r="AE130" s="35"/>
      <c r="AT130" s="18" t="s">
        <v>187</v>
      </c>
      <c r="AU130" s="18" t="s">
        <v>87</v>
      </c>
    </row>
    <row r="131" spans="1:65" s="2" customFormat="1" ht="33" customHeight="1">
      <c r="A131" s="35"/>
      <c r="B131" s="36"/>
      <c r="C131" s="186" t="s">
        <v>189</v>
      </c>
      <c r="D131" s="186" t="s">
        <v>161</v>
      </c>
      <c r="E131" s="187" t="s">
        <v>190</v>
      </c>
      <c r="F131" s="188" t="s">
        <v>191</v>
      </c>
      <c r="G131" s="189" t="s">
        <v>179</v>
      </c>
      <c r="H131" s="190">
        <v>147</v>
      </c>
      <c r="I131" s="191"/>
      <c r="J131" s="192">
        <f>ROUND(I131*H131,2)</f>
        <v>0</v>
      </c>
      <c r="K131" s="193"/>
      <c r="L131" s="40"/>
      <c r="M131" s="194" t="s">
        <v>1</v>
      </c>
      <c r="N131" s="195" t="s">
        <v>42</v>
      </c>
      <c r="O131" s="72"/>
      <c r="P131" s="196">
        <f>O131*H131</f>
        <v>0</v>
      </c>
      <c r="Q131" s="196">
        <v>0</v>
      </c>
      <c r="R131" s="196">
        <f>Q131*H131</f>
        <v>0</v>
      </c>
      <c r="S131" s="196">
        <v>0.22</v>
      </c>
      <c r="T131" s="197">
        <f>S131*H131</f>
        <v>32.34</v>
      </c>
      <c r="U131" s="35"/>
      <c r="V131" s="35"/>
      <c r="W131" s="35"/>
      <c r="X131" s="35"/>
      <c r="Y131" s="35"/>
      <c r="Z131" s="35"/>
      <c r="AA131" s="35"/>
      <c r="AB131" s="35"/>
      <c r="AC131" s="35"/>
      <c r="AD131" s="35"/>
      <c r="AE131" s="35"/>
      <c r="AR131" s="198" t="s">
        <v>165</v>
      </c>
      <c r="AT131" s="198" t="s">
        <v>161</v>
      </c>
      <c r="AU131" s="198" t="s">
        <v>87</v>
      </c>
      <c r="AY131" s="18" t="s">
        <v>160</v>
      </c>
      <c r="BE131" s="199">
        <f>IF(N131="základní",J131,0)</f>
        <v>0</v>
      </c>
      <c r="BF131" s="199">
        <f>IF(N131="snížená",J131,0)</f>
        <v>0</v>
      </c>
      <c r="BG131" s="199">
        <f>IF(N131="zákl. přenesená",J131,0)</f>
        <v>0</v>
      </c>
      <c r="BH131" s="199">
        <f>IF(N131="sníž. přenesená",J131,0)</f>
        <v>0</v>
      </c>
      <c r="BI131" s="199">
        <f>IF(N131="nulová",J131,0)</f>
        <v>0</v>
      </c>
      <c r="BJ131" s="18" t="s">
        <v>85</v>
      </c>
      <c r="BK131" s="199">
        <f>ROUND(I131*H131,2)</f>
        <v>0</v>
      </c>
      <c r="BL131" s="18" t="s">
        <v>165</v>
      </c>
      <c r="BM131" s="198" t="s">
        <v>192</v>
      </c>
    </row>
    <row r="132" spans="2:51" s="13" customFormat="1" ht="11.25">
      <c r="B132" s="202"/>
      <c r="C132" s="203"/>
      <c r="D132" s="204" t="s">
        <v>181</v>
      </c>
      <c r="E132" s="205" t="s">
        <v>1</v>
      </c>
      <c r="F132" s="206" t="s">
        <v>193</v>
      </c>
      <c r="G132" s="203"/>
      <c r="H132" s="207">
        <v>147</v>
      </c>
      <c r="I132" s="208"/>
      <c r="J132" s="203"/>
      <c r="K132" s="203"/>
      <c r="L132" s="209"/>
      <c r="M132" s="210"/>
      <c r="N132" s="211"/>
      <c r="O132" s="211"/>
      <c r="P132" s="211"/>
      <c r="Q132" s="211"/>
      <c r="R132" s="211"/>
      <c r="S132" s="211"/>
      <c r="T132" s="212"/>
      <c r="AT132" s="213" t="s">
        <v>181</v>
      </c>
      <c r="AU132" s="213" t="s">
        <v>87</v>
      </c>
      <c r="AV132" s="13" t="s">
        <v>87</v>
      </c>
      <c r="AW132" s="13" t="s">
        <v>32</v>
      </c>
      <c r="AX132" s="13" t="s">
        <v>85</v>
      </c>
      <c r="AY132" s="213" t="s">
        <v>160</v>
      </c>
    </row>
    <row r="133" spans="1:65" s="2" customFormat="1" ht="33" customHeight="1">
      <c r="A133" s="35"/>
      <c r="B133" s="36"/>
      <c r="C133" s="186" t="s">
        <v>194</v>
      </c>
      <c r="D133" s="186" t="s">
        <v>161</v>
      </c>
      <c r="E133" s="187" t="s">
        <v>195</v>
      </c>
      <c r="F133" s="188" t="s">
        <v>196</v>
      </c>
      <c r="G133" s="189" t="s">
        <v>179</v>
      </c>
      <c r="H133" s="190">
        <v>509</v>
      </c>
      <c r="I133" s="191"/>
      <c r="J133" s="192">
        <f>ROUND(I133*H133,2)</f>
        <v>0</v>
      </c>
      <c r="K133" s="193"/>
      <c r="L133" s="40"/>
      <c r="M133" s="194" t="s">
        <v>1</v>
      </c>
      <c r="N133" s="195" t="s">
        <v>42</v>
      </c>
      <c r="O133" s="72"/>
      <c r="P133" s="196">
        <f>O133*H133</f>
        <v>0</v>
      </c>
      <c r="Q133" s="196">
        <v>0</v>
      </c>
      <c r="R133" s="196">
        <f>Q133*H133</f>
        <v>0</v>
      </c>
      <c r="S133" s="196">
        <v>0.29</v>
      </c>
      <c r="T133" s="197">
        <f>S133*H133</f>
        <v>147.60999999999999</v>
      </c>
      <c r="U133" s="35"/>
      <c r="V133" s="35"/>
      <c r="W133" s="35"/>
      <c r="X133" s="35"/>
      <c r="Y133" s="35"/>
      <c r="Z133" s="35"/>
      <c r="AA133" s="35"/>
      <c r="AB133" s="35"/>
      <c r="AC133" s="35"/>
      <c r="AD133" s="35"/>
      <c r="AE133" s="35"/>
      <c r="AR133" s="198" t="s">
        <v>165</v>
      </c>
      <c r="AT133" s="198" t="s">
        <v>161</v>
      </c>
      <c r="AU133" s="198" t="s">
        <v>87</v>
      </c>
      <c r="AY133" s="18" t="s">
        <v>160</v>
      </c>
      <c r="BE133" s="199">
        <f>IF(N133="základní",J133,0)</f>
        <v>0</v>
      </c>
      <c r="BF133" s="199">
        <f>IF(N133="snížená",J133,0)</f>
        <v>0</v>
      </c>
      <c r="BG133" s="199">
        <f>IF(N133="zákl. přenesená",J133,0)</f>
        <v>0</v>
      </c>
      <c r="BH133" s="199">
        <f>IF(N133="sníž. přenesená",J133,0)</f>
        <v>0</v>
      </c>
      <c r="BI133" s="199">
        <f>IF(N133="nulová",J133,0)</f>
        <v>0</v>
      </c>
      <c r="BJ133" s="18" t="s">
        <v>85</v>
      </c>
      <c r="BK133" s="199">
        <f>ROUND(I133*H133,2)</f>
        <v>0</v>
      </c>
      <c r="BL133" s="18" t="s">
        <v>165</v>
      </c>
      <c r="BM133" s="198" t="s">
        <v>197</v>
      </c>
    </row>
    <row r="134" spans="1:65" s="2" customFormat="1" ht="33" customHeight="1">
      <c r="A134" s="35"/>
      <c r="B134" s="36"/>
      <c r="C134" s="186" t="s">
        <v>198</v>
      </c>
      <c r="D134" s="186" t="s">
        <v>161</v>
      </c>
      <c r="E134" s="187" t="s">
        <v>199</v>
      </c>
      <c r="F134" s="188" t="s">
        <v>200</v>
      </c>
      <c r="G134" s="189" t="s">
        <v>179</v>
      </c>
      <c r="H134" s="190">
        <v>932</v>
      </c>
      <c r="I134" s="191"/>
      <c r="J134" s="192">
        <f>ROUND(I134*H134,2)</f>
        <v>0</v>
      </c>
      <c r="K134" s="193"/>
      <c r="L134" s="40"/>
      <c r="M134" s="194" t="s">
        <v>1</v>
      </c>
      <c r="N134" s="195" t="s">
        <v>42</v>
      </c>
      <c r="O134" s="72"/>
      <c r="P134" s="196">
        <f>O134*H134</f>
        <v>0</v>
      </c>
      <c r="Q134" s="196">
        <v>0</v>
      </c>
      <c r="R134" s="196">
        <f>Q134*H134</f>
        <v>0</v>
      </c>
      <c r="S134" s="196">
        <v>0.316</v>
      </c>
      <c r="T134" s="197">
        <f>S134*H134</f>
        <v>294.512</v>
      </c>
      <c r="U134" s="35"/>
      <c r="V134" s="35"/>
      <c r="W134" s="35"/>
      <c r="X134" s="35"/>
      <c r="Y134" s="35"/>
      <c r="Z134" s="35"/>
      <c r="AA134" s="35"/>
      <c r="AB134" s="35"/>
      <c r="AC134" s="35"/>
      <c r="AD134" s="35"/>
      <c r="AE134" s="35"/>
      <c r="AR134" s="198" t="s">
        <v>165</v>
      </c>
      <c r="AT134" s="198" t="s">
        <v>161</v>
      </c>
      <c r="AU134" s="198" t="s">
        <v>87</v>
      </c>
      <c r="AY134" s="18" t="s">
        <v>160</v>
      </c>
      <c r="BE134" s="199">
        <f>IF(N134="základní",J134,0)</f>
        <v>0</v>
      </c>
      <c r="BF134" s="199">
        <f>IF(N134="snížená",J134,0)</f>
        <v>0</v>
      </c>
      <c r="BG134" s="199">
        <f>IF(N134="zákl. přenesená",J134,0)</f>
        <v>0</v>
      </c>
      <c r="BH134" s="199">
        <f>IF(N134="sníž. přenesená",J134,0)</f>
        <v>0</v>
      </c>
      <c r="BI134" s="199">
        <f>IF(N134="nulová",J134,0)</f>
        <v>0</v>
      </c>
      <c r="BJ134" s="18" t="s">
        <v>85</v>
      </c>
      <c r="BK134" s="199">
        <f>ROUND(I134*H134,2)</f>
        <v>0</v>
      </c>
      <c r="BL134" s="18" t="s">
        <v>165</v>
      </c>
      <c r="BM134" s="198" t="s">
        <v>201</v>
      </c>
    </row>
    <row r="135" spans="2:51" s="13" customFormat="1" ht="11.25">
      <c r="B135" s="202"/>
      <c r="C135" s="203"/>
      <c r="D135" s="204" t="s">
        <v>181</v>
      </c>
      <c r="E135" s="205" t="s">
        <v>1</v>
      </c>
      <c r="F135" s="206" t="s">
        <v>202</v>
      </c>
      <c r="G135" s="203"/>
      <c r="H135" s="207">
        <v>932</v>
      </c>
      <c r="I135" s="208"/>
      <c r="J135" s="203"/>
      <c r="K135" s="203"/>
      <c r="L135" s="209"/>
      <c r="M135" s="210"/>
      <c r="N135" s="211"/>
      <c r="O135" s="211"/>
      <c r="P135" s="211"/>
      <c r="Q135" s="211"/>
      <c r="R135" s="211"/>
      <c r="S135" s="211"/>
      <c r="T135" s="212"/>
      <c r="AT135" s="213" t="s">
        <v>181</v>
      </c>
      <c r="AU135" s="213" t="s">
        <v>87</v>
      </c>
      <c r="AV135" s="13" t="s">
        <v>87</v>
      </c>
      <c r="AW135" s="13" t="s">
        <v>32</v>
      </c>
      <c r="AX135" s="13" t="s">
        <v>85</v>
      </c>
      <c r="AY135" s="213" t="s">
        <v>160</v>
      </c>
    </row>
    <row r="136" spans="1:65" s="2" customFormat="1" ht="33" customHeight="1">
      <c r="A136" s="35"/>
      <c r="B136" s="36"/>
      <c r="C136" s="186" t="s">
        <v>158</v>
      </c>
      <c r="D136" s="186" t="s">
        <v>161</v>
      </c>
      <c r="E136" s="187" t="s">
        <v>203</v>
      </c>
      <c r="F136" s="188" t="s">
        <v>204</v>
      </c>
      <c r="G136" s="189" t="s">
        <v>179</v>
      </c>
      <c r="H136" s="190">
        <v>76</v>
      </c>
      <c r="I136" s="191"/>
      <c r="J136" s="192">
        <f>ROUND(I136*H136,2)</f>
        <v>0</v>
      </c>
      <c r="K136" s="193"/>
      <c r="L136" s="40"/>
      <c r="M136" s="194" t="s">
        <v>1</v>
      </c>
      <c r="N136" s="195" t="s">
        <v>42</v>
      </c>
      <c r="O136" s="72"/>
      <c r="P136" s="196">
        <f>O136*H136</f>
        <v>0</v>
      </c>
      <c r="Q136" s="196">
        <v>0</v>
      </c>
      <c r="R136" s="196">
        <f>Q136*H136</f>
        <v>0</v>
      </c>
      <c r="S136" s="196">
        <v>0.22</v>
      </c>
      <c r="T136" s="197">
        <f>S136*H136</f>
        <v>16.72</v>
      </c>
      <c r="U136" s="35"/>
      <c r="V136" s="35"/>
      <c r="W136" s="35"/>
      <c r="X136" s="35"/>
      <c r="Y136" s="35"/>
      <c r="Z136" s="35"/>
      <c r="AA136" s="35"/>
      <c r="AB136" s="35"/>
      <c r="AC136" s="35"/>
      <c r="AD136" s="35"/>
      <c r="AE136" s="35"/>
      <c r="AR136" s="198" t="s">
        <v>165</v>
      </c>
      <c r="AT136" s="198" t="s">
        <v>161</v>
      </c>
      <c r="AU136" s="198" t="s">
        <v>87</v>
      </c>
      <c r="AY136" s="18" t="s">
        <v>160</v>
      </c>
      <c r="BE136" s="199">
        <f>IF(N136="základní",J136,0)</f>
        <v>0</v>
      </c>
      <c r="BF136" s="199">
        <f>IF(N136="snížená",J136,0)</f>
        <v>0</v>
      </c>
      <c r="BG136" s="199">
        <f>IF(N136="zákl. přenesená",J136,0)</f>
        <v>0</v>
      </c>
      <c r="BH136" s="199">
        <f>IF(N136="sníž. přenesená",J136,0)</f>
        <v>0</v>
      </c>
      <c r="BI136" s="199">
        <f>IF(N136="nulová",J136,0)</f>
        <v>0</v>
      </c>
      <c r="BJ136" s="18" t="s">
        <v>85</v>
      </c>
      <c r="BK136" s="199">
        <f>ROUND(I136*H136,2)</f>
        <v>0</v>
      </c>
      <c r="BL136" s="18" t="s">
        <v>165</v>
      </c>
      <c r="BM136" s="198" t="s">
        <v>205</v>
      </c>
    </row>
    <row r="137" spans="2:51" s="13" customFormat="1" ht="11.25">
      <c r="B137" s="202"/>
      <c r="C137" s="203"/>
      <c r="D137" s="204" t="s">
        <v>181</v>
      </c>
      <c r="E137" s="205" t="s">
        <v>1</v>
      </c>
      <c r="F137" s="206" t="s">
        <v>206</v>
      </c>
      <c r="G137" s="203"/>
      <c r="H137" s="207">
        <v>76</v>
      </c>
      <c r="I137" s="208"/>
      <c r="J137" s="203"/>
      <c r="K137" s="203"/>
      <c r="L137" s="209"/>
      <c r="M137" s="210"/>
      <c r="N137" s="211"/>
      <c r="O137" s="211"/>
      <c r="P137" s="211"/>
      <c r="Q137" s="211"/>
      <c r="R137" s="211"/>
      <c r="S137" s="211"/>
      <c r="T137" s="212"/>
      <c r="AT137" s="213" t="s">
        <v>181</v>
      </c>
      <c r="AU137" s="213" t="s">
        <v>87</v>
      </c>
      <c r="AV137" s="13" t="s">
        <v>87</v>
      </c>
      <c r="AW137" s="13" t="s">
        <v>32</v>
      </c>
      <c r="AX137" s="13" t="s">
        <v>85</v>
      </c>
      <c r="AY137" s="213" t="s">
        <v>160</v>
      </c>
    </row>
    <row r="138" spans="1:65" s="2" customFormat="1" ht="21.75" customHeight="1">
      <c r="A138" s="35"/>
      <c r="B138" s="36"/>
      <c r="C138" s="186" t="s">
        <v>207</v>
      </c>
      <c r="D138" s="186" t="s">
        <v>161</v>
      </c>
      <c r="E138" s="187" t="s">
        <v>208</v>
      </c>
      <c r="F138" s="188" t="s">
        <v>209</v>
      </c>
      <c r="G138" s="189" t="s">
        <v>210</v>
      </c>
      <c r="H138" s="190">
        <v>335</v>
      </c>
      <c r="I138" s="191"/>
      <c r="J138" s="192">
        <f>ROUND(I138*H138,2)</f>
        <v>0</v>
      </c>
      <c r="K138" s="193"/>
      <c r="L138" s="40"/>
      <c r="M138" s="194" t="s">
        <v>1</v>
      </c>
      <c r="N138" s="195" t="s">
        <v>42</v>
      </c>
      <c r="O138" s="72"/>
      <c r="P138" s="196">
        <f>O138*H138</f>
        <v>0</v>
      </c>
      <c r="Q138" s="196">
        <v>0</v>
      </c>
      <c r="R138" s="196">
        <f>Q138*H138</f>
        <v>0</v>
      </c>
      <c r="S138" s="196">
        <v>0.29</v>
      </c>
      <c r="T138" s="197">
        <f>S138*H138</f>
        <v>97.14999999999999</v>
      </c>
      <c r="U138" s="35"/>
      <c r="V138" s="35"/>
      <c r="W138" s="35"/>
      <c r="X138" s="35"/>
      <c r="Y138" s="35"/>
      <c r="Z138" s="35"/>
      <c r="AA138" s="35"/>
      <c r="AB138" s="35"/>
      <c r="AC138" s="35"/>
      <c r="AD138" s="35"/>
      <c r="AE138" s="35"/>
      <c r="AR138" s="198" t="s">
        <v>165</v>
      </c>
      <c r="AT138" s="198" t="s">
        <v>161</v>
      </c>
      <c r="AU138" s="198" t="s">
        <v>87</v>
      </c>
      <c r="AY138" s="18" t="s">
        <v>160</v>
      </c>
      <c r="BE138" s="199">
        <f>IF(N138="základní",J138,0)</f>
        <v>0</v>
      </c>
      <c r="BF138" s="199">
        <f>IF(N138="snížená",J138,0)</f>
        <v>0</v>
      </c>
      <c r="BG138" s="199">
        <f>IF(N138="zákl. přenesená",J138,0)</f>
        <v>0</v>
      </c>
      <c r="BH138" s="199">
        <f>IF(N138="sníž. přenesená",J138,0)</f>
        <v>0</v>
      </c>
      <c r="BI138" s="199">
        <f>IF(N138="nulová",J138,0)</f>
        <v>0</v>
      </c>
      <c r="BJ138" s="18" t="s">
        <v>85</v>
      </c>
      <c r="BK138" s="199">
        <f>ROUND(I138*H138,2)</f>
        <v>0</v>
      </c>
      <c r="BL138" s="18" t="s">
        <v>165</v>
      </c>
      <c r="BM138" s="198" t="s">
        <v>207</v>
      </c>
    </row>
    <row r="139" spans="1:47" s="2" customFormat="1" ht="19.5">
      <c r="A139" s="35"/>
      <c r="B139" s="36"/>
      <c r="C139" s="37"/>
      <c r="D139" s="204" t="s">
        <v>187</v>
      </c>
      <c r="E139" s="37"/>
      <c r="F139" s="214" t="s">
        <v>211</v>
      </c>
      <c r="G139" s="37"/>
      <c r="H139" s="37"/>
      <c r="I139" s="215"/>
      <c r="J139" s="37"/>
      <c r="K139" s="37"/>
      <c r="L139" s="40"/>
      <c r="M139" s="216"/>
      <c r="N139" s="217"/>
      <c r="O139" s="72"/>
      <c r="P139" s="72"/>
      <c r="Q139" s="72"/>
      <c r="R139" s="72"/>
      <c r="S139" s="72"/>
      <c r="T139" s="73"/>
      <c r="U139" s="35"/>
      <c r="V139" s="35"/>
      <c r="W139" s="35"/>
      <c r="X139" s="35"/>
      <c r="Y139" s="35"/>
      <c r="Z139" s="35"/>
      <c r="AA139" s="35"/>
      <c r="AB139" s="35"/>
      <c r="AC139" s="35"/>
      <c r="AD139" s="35"/>
      <c r="AE139" s="35"/>
      <c r="AT139" s="18" t="s">
        <v>187</v>
      </c>
      <c r="AU139" s="18" t="s">
        <v>87</v>
      </c>
    </row>
    <row r="140" spans="2:63" s="12" customFormat="1" ht="22.9" customHeight="1">
      <c r="B140" s="172"/>
      <c r="C140" s="173"/>
      <c r="D140" s="174" t="s">
        <v>76</v>
      </c>
      <c r="E140" s="200" t="s">
        <v>212</v>
      </c>
      <c r="F140" s="200" t="s">
        <v>213</v>
      </c>
      <c r="G140" s="173"/>
      <c r="H140" s="173"/>
      <c r="I140" s="176"/>
      <c r="J140" s="201">
        <f>BK140</f>
        <v>0</v>
      </c>
      <c r="K140" s="173"/>
      <c r="L140" s="178"/>
      <c r="M140" s="179"/>
      <c r="N140" s="180"/>
      <c r="O140" s="180"/>
      <c r="P140" s="181">
        <f>SUM(P141:P152)</f>
        <v>0</v>
      </c>
      <c r="Q140" s="180"/>
      <c r="R140" s="181">
        <f>SUM(R141:R152)</f>
        <v>0</v>
      </c>
      <c r="S140" s="180"/>
      <c r="T140" s="182">
        <f>SUM(T141:T152)</f>
        <v>0</v>
      </c>
      <c r="AR140" s="183" t="s">
        <v>85</v>
      </c>
      <c r="AT140" s="184" t="s">
        <v>76</v>
      </c>
      <c r="AU140" s="184" t="s">
        <v>85</v>
      </c>
      <c r="AY140" s="183" t="s">
        <v>160</v>
      </c>
      <c r="BK140" s="185">
        <f>SUM(BK141:BK152)</f>
        <v>0</v>
      </c>
    </row>
    <row r="141" spans="1:65" s="2" customFormat="1" ht="16.5" customHeight="1">
      <c r="A141" s="35"/>
      <c r="B141" s="36"/>
      <c r="C141" s="186" t="s">
        <v>214</v>
      </c>
      <c r="D141" s="186" t="s">
        <v>161</v>
      </c>
      <c r="E141" s="187" t="s">
        <v>215</v>
      </c>
      <c r="F141" s="188" t="s">
        <v>216</v>
      </c>
      <c r="G141" s="189" t="s">
        <v>217</v>
      </c>
      <c r="H141" s="190">
        <v>720.42</v>
      </c>
      <c r="I141" s="191"/>
      <c r="J141" s="192">
        <f>ROUND(I141*H141,2)</f>
        <v>0</v>
      </c>
      <c r="K141" s="193"/>
      <c r="L141" s="40"/>
      <c r="M141" s="194" t="s">
        <v>1</v>
      </c>
      <c r="N141" s="195" t="s">
        <v>42</v>
      </c>
      <c r="O141" s="72"/>
      <c r="P141" s="196">
        <f>O141*H141</f>
        <v>0</v>
      </c>
      <c r="Q141" s="196">
        <v>0</v>
      </c>
      <c r="R141" s="196">
        <f>Q141*H141</f>
        <v>0</v>
      </c>
      <c r="S141" s="196">
        <v>0</v>
      </c>
      <c r="T141" s="197">
        <f>S141*H141</f>
        <v>0</v>
      </c>
      <c r="U141" s="35"/>
      <c r="V141" s="35"/>
      <c r="W141" s="35"/>
      <c r="X141" s="35"/>
      <c r="Y141" s="35"/>
      <c r="Z141" s="35"/>
      <c r="AA141" s="35"/>
      <c r="AB141" s="35"/>
      <c r="AC141" s="35"/>
      <c r="AD141" s="35"/>
      <c r="AE141" s="35"/>
      <c r="AR141" s="198" t="s">
        <v>165</v>
      </c>
      <c r="AT141" s="198" t="s">
        <v>161</v>
      </c>
      <c r="AU141" s="198" t="s">
        <v>87</v>
      </c>
      <c r="AY141" s="18" t="s">
        <v>160</v>
      </c>
      <c r="BE141" s="199">
        <f>IF(N141="základní",J141,0)</f>
        <v>0</v>
      </c>
      <c r="BF141" s="199">
        <f>IF(N141="snížená",J141,0)</f>
        <v>0</v>
      </c>
      <c r="BG141" s="199">
        <f>IF(N141="zákl. přenesená",J141,0)</f>
        <v>0</v>
      </c>
      <c r="BH141" s="199">
        <f>IF(N141="sníž. přenesená",J141,0)</f>
        <v>0</v>
      </c>
      <c r="BI141" s="199">
        <f>IF(N141="nulová",J141,0)</f>
        <v>0</v>
      </c>
      <c r="BJ141" s="18" t="s">
        <v>85</v>
      </c>
      <c r="BK141" s="199">
        <f>ROUND(I141*H141,2)</f>
        <v>0</v>
      </c>
      <c r="BL141" s="18" t="s">
        <v>165</v>
      </c>
      <c r="BM141" s="198" t="s">
        <v>218</v>
      </c>
    </row>
    <row r="142" spans="1:65" s="2" customFormat="1" ht="21.75" customHeight="1">
      <c r="A142" s="35"/>
      <c r="B142" s="36"/>
      <c r="C142" s="186" t="s">
        <v>219</v>
      </c>
      <c r="D142" s="186" t="s">
        <v>161</v>
      </c>
      <c r="E142" s="187" t="s">
        <v>220</v>
      </c>
      <c r="F142" s="188" t="s">
        <v>221</v>
      </c>
      <c r="G142" s="189" t="s">
        <v>217</v>
      </c>
      <c r="H142" s="190">
        <v>186.07</v>
      </c>
      <c r="I142" s="191"/>
      <c r="J142" s="192">
        <f>ROUND(I142*H142,2)</f>
        <v>0</v>
      </c>
      <c r="K142" s="193"/>
      <c r="L142" s="40"/>
      <c r="M142" s="194" t="s">
        <v>1</v>
      </c>
      <c r="N142" s="195" t="s">
        <v>42</v>
      </c>
      <c r="O142" s="72"/>
      <c r="P142" s="196">
        <f>O142*H142</f>
        <v>0</v>
      </c>
      <c r="Q142" s="196">
        <v>0</v>
      </c>
      <c r="R142" s="196">
        <f>Q142*H142</f>
        <v>0</v>
      </c>
      <c r="S142" s="196">
        <v>0</v>
      </c>
      <c r="T142" s="197">
        <f>S142*H142</f>
        <v>0</v>
      </c>
      <c r="U142" s="35"/>
      <c r="V142" s="35"/>
      <c r="W142" s="35"/>
      <c r="X142" s="35"/>
      <c r="Y142" s="35"/>
      <c r="Z142" s="35"/>
      <c r="AA142" s="35"/>
      <c r="AB142" s="35"/>
      <c r="AC142" s="35"/>
      <c r="AD142" s="35"/>
      <c r="AE142" s="35"/>
      <c r="AR142" s="198" t="s">
        <v>165</v>
      </c>
      <c r="AT142" s="198" t="s">
        <v>161</v>
      </c>
      <c r="AU142" s="198" t="s">
        <v>87</v>
      </c>
      <c r="AY142" s="18" t="s">
        <v>160</v>
      </c>
      <c r="BE142" s="199">
        <f>IF(N142="základní",J142,0)</f>
        <v>0</v>
      </c>
      <c r="BF142" s="199">
        <f>IF(N142="snížená",J142,0)</f>
        <v>0</v>
      </c>
      <c r="BG142" s="199">
        <f>IF(N142="zákl. přenesená",J142,0)</f>
        <v>0</v>
      </c>
      <c r="BH142" s="199">
        <f>IF(N142="sníž. přenesená",J142,0)</f>
        <v>0</v>
      </c>
      <c r="BI142" s="199">
        <f>IF(N142="nulová",J142,0)</f>
        <v>0</v>
      </c>
      <c r="BJ142" s="18" t="s">
        <v>85</v>
      </c>
      <c r="BK142" s="199">
        <f>ROUND(I142*H142,2)</f>
        <v>0</v>
      </c>
      <c r="BL142" s="18" t="s">
        <v>165</v>
      </c>
      <c r="BM142" s="198" t="s">
        <v>222</v>
      </c>
    </row>
    <row r="143" spans="2:51" s="13" customFormat="1" ht="11.25">
      <c r="B143" s="202"/>
      <c r="C143" s="203"/>
      <c r="D143" s="204" t="s">
        <v>181</v>
      </c>
      <c r="E143" s="205" t="s">
        <v>1</v>
      </c>
      <c r="F143" s="206" t="s">
        <v>223</v>
      </c>
      <c r="G143" s="203"/>
      <c r="H143" s="207">
        <v>186.07</v>
      </c>
      <c r="I143" s="208"/>
      <c r="J143" s="203"/>
      <c r="K143" s="203"/>
      <c r="L143" s="209"/>
      <c r="M143" s="210"/>
      <c r="N143" s="211"/>
      <c r="O143" s="211"/>
      <c r="P143" s="211"/>
      <c r="Q143" s="211"/>
      <c r="R143" s="211"/>
      <c r="S143" s="211"/>
      <c r="T143" s="212"/>
      <c r="AT143" s="213" t="s">
        <v>181</v>
      </c>
      <c r="AU143" s="213" t="s">
        <v>87</v>
      </c>
      <c r="AV143" s="13" t="s">
        <v>87</v>
      </c>
      <c r="AW143" s="13" t="s">
        <v>32</v>
      </c>
      <c r="AX143" s="13" t="s">
        <v>85</v>
      </c>
      <c r="AY143" s="213" t="s">
        <v>160</v>
      </c>
    </row>
    <row r="144" spans="1:65" s="2" customFormat="1" ht="21.75" customHeight="1">
      <c r="A144" s="35"/>
      <c r="B144" s="36"/>
      <c r="C144" s="186" t="s">
        <v>224</v>
      </c>
      <c r="D144" s="186" t="s">
        <v>161</v>
      </c>
      <c r="E144" s="187" t="s">
        <v>225</v>
      </c>
      <c r="F144" s="188" t="s">
        <v>226</v>
      </c>
      <c r="G144" s="189" t="s">
        <v>217</v>
      </c>
      <c r="H144" s="190">
        <v>343.572</v>
      </c>
      <c r="I144" s="191"/>
      <c r="J144" s="192">
        <f>ROUND(I144*H144,2)</f>
        <v>0</v>
      </c>
      <c r="K144" s="193"/>
      <c r="L144" s="40"/>
      <c r="M144" s="194" t="s">
        <v>1</v>
      </c>
      <c r="N144" s="195" t="s">
        <v>42</v>
      </c>
      <c r="O144" s="72"/>
      <c r="P144" s="196">
        <f>O144*H144</f>
        <v>0</v>
      </c>
      <c r="Q144" s="196">
        <v>0</v>
      </c>
      <c r="R144" s="196">
        <f>Q144*H144</f>
        <v>0</v>
      </c>
      <c r="S144" s="196">
        <v>0</v>
      </c>
      <c r="T144" s="197">
        <f>S144*H144</f>
        <v>0</v>
      </c>
      <c r="U144" s="35"/>
      <c r="V144" s="35"/>
      <c r="W144" s="35"/>
      <c r="X144" s="35"/>
      <c r="Y144" s="35"/>
      <c r="Z144" s="35"/>
      <c r="AA144" s="35"/>
      <c r="AB144" s="35"/>
      <c r="AC144" s="35"/>
      <c r="AD144" s="35"/>
      <c r="AE144" s="35"/>
      <c r="AR144" s="198" t="s">
        <v>165</v>
      </c>
      <c r="AT144" s="198" t="s">
        <v>161</v>
      </c>
      <c r="AU144" s="198" t="s">
        <v>87</v>
      </c>
      <c r="AY144" s="18" t="s">
        <v>160</v>
      </c>
      <c r="BE144" s="199">
        <f>IF(N144="základní",J144,0)</f>
        <v>0</v>
      </c>
      <c r="BF144" s="199">
        <f>IF(N144="snížená",J144,0)</f>
        <v>0</v>
      </c>
      <c r="BG144" s="199">
        <f>IF(N144="zákl. přenesená",J144,0)</f>
        <v>0</v>
      </c>
      <c r="BH144" s="199">
        <f>IF(N144="sníž. přenesená",J144,0)</f>
        <v>0</v>
      </c>
      <c r="BI144" s="199">
        <f>IF(N144="nulová",J144,0)</f>
        <v>0</v>
      </c>
      <c r="BJ144" s="18" t="s">
        <v>85</v>
      </c>
      <c r="BK144" s="199">
        <f>ROUND(I144*H144,2)</f>
        <v>0</v>
      </c>
      <c r="BL144" s="18" t="s">
        <v>165</v>
      </c>
      <c r="BM144" s="198" t="s">
        <v>227</v>
      </c>
    </row>
    <row r="145" spans="2:51" s="13" customFormat="1" ht="11.25">
      <c r="B145" s="202"/>
      <c r="C145" s="203"/>
      <c r="D145" s="204" t="s">
        <v>181</v>
      </c>
      <c r="E145" s="205" t="s">
        <v>1</v>
      </c>
      <c r="F145" s="206" t="s">
        <v>228</v>
      </c>
      <c r="G145" s="203"/>
      <c r="H145" s="207">
        <v>343.572</v>
      </c>
      <c r="I145" s="208"/>
      <c r="J145" s="203"/>
      <c r="K145" s="203"/>
      <c r="L145" s="209"/>
      <c r="M145" s="210"/>
      <c r="N145" s="211"/>
      <c r="O145" s="211"/>
      <c r="P145" s="211"/>
      <c r="Q145" s="211"/>
      <c r="R145" s="211"/>
      <c r="S145" s="211"/>
      <c r="T145" s="212"/>
      <c r="AT145" s="213" t="s">
        <v>181</v>
      </c>
      <c r="AU145" s="213" t="s">
        <v>87</v>
      </c>
      <c r="AV145" s="13" t="s">
        <v>87</v>
      </c>
      <c r="AW145" s="13" t="s">
        <v>32</v>
      </c>
      <c r="AX145" s="13" t="s">
        <v>85</v>
      </c>
      <c r="AY145" s="213" t="s">
        <v>160</v>
      </c>
    </row>
    <row r="146" spans="1:65" s="2" customFormat="1" ht="21.75" customHeight="1">
      <c r="A146" s="35"/>
      <c r="B146" s="36"/>
      <c r="C146" s="186" t="s">
        <v>229</v>
      </c>
      <c r="D146" s="186" t="s">
        <v>161</v>
      </c>
      <c r="E146" s="187" t="s">
        <v>230</v>
      </c>
      <c r="F146" s="188" t="s">
        <v>231</v>
      </c>
      <c r="G146" s="189" t="s">
        <v>217</v>
      </c>
      <c r="H146" s="190">
        <v>188.5</v>
      </c>
      <c r="I146" s="191"/>
      <c r="J146" s="192">
        <f>ROUND(I146*H146,2)</f>
        <v>0</v>
      </c>
      <c r="K146" s="193"/>
      <c r="L146" s="40"/>
      <c r="M146" s="194" t="s">
        <v>1</v>
      </c>
      <c r="N146" s="195" t="s">
        <v>42</v>
      </c>
      <c r="O146" s="72"/>
      <c r="P146" s="196">
        <f>O146*H146</f>
        <v>0</v>
      </c>
      <c r="Q146" s="196">
        <v>0</v>
      </c>
      <c r="R146" s="196">
        <f>Q146*H146</f>
        <v>0</v>
      </c>
      <c r="S146" s="196">
        <v>0</v>
      </c>
      <c r="T146" s="197">
        <f>S146*H146</f>
        <v>0</v>
      </c>
      <c r="U146" s="35"/>
      <c r="V146" s="35"/>
      <c r="W146" s="35"/>
      <c r="X146" s="35"/>
      <c r="Y146" s="35"/>
      <c r="Z146" s="35"/>
      <c r="AA146" s="35"/>
      <c r="AB146" s="35"/>
      <c r="AC146" s="35"/>
      <c r="AD146" s="35"/>
      <c r="AE146" s="35"/>
      <c r="AR146" s="198" t="s">
        <v>165</v>
      </c>
      <c r="AT146" s="198" t="s">
        <v>161</v>
      </c>
      <c r="AU146" s="198" t="s">
        <v>87</v>
      </c>
      <c r="AY146" s="18" t="s">
        <v>160</v>
      </c>
      <c r="BE146" s="199">
        <f>IF(N146="základní",J146,0)</f>
        <v>0</v>
      </c>
      <c r="BF146" s="199">
        <f>IF(N146="snížená",J146,0)</f>
        <v>0</v>
      </c>
      <c r="BG146" s="199">
        <f>IF(N146="zákl. přenesená",J146,0)</f>
        <v>0</v>
      </c>
      <c r="BH146" s="199">
        <f>IF(N146="sníž. přenesená",J146,0)</f>
        <v>0</v>
      </c>
      <c r="BI146" s="199">
        <f>IF(N146="nulová",J146,0)</f>
        <v>0</v>
      </c>
      <c r="BJ146" s="18" t="s">
        <v>85</v>
      </c>
      <c r="BK146" s="199">
        <f>ROUND(I146*H146,2)</f>
        <v>0</v>
      </c>
      <c r="BL146" s="18" t="s">
        <v>165</v>
      </c>
      <c r="BM146" s="198" t="s">
        <v>232</v>
      </c>
    </row>
    <row r="147" spans="2:51" s="13" customFormat="1" ht="11.25">
      <c r="B147" s="202"/>
      <c r="C147" s="203"/>
      <c r="D147" s="204" t="s">
        <v>181</v>
      </c>
      <c r="E147" s="205" t="s">
        <v>1</v>
      </c>
      <c r="F147" s="206" t="s">
        <v>233</v>
      </c>
      <c r="G147" s="203"/>
      <c r="H147" s="207">
        <v>188.5</v>
      </c>
      <c r="I147" s="208"/>
      <c r="J147" s="203"/>
      <c r="K147" s="203"/>
      <c r="L147" s="209"/>
      <c r="M147" s="210"/>
      <c r="N147" s="211"/>
      <c r="O147" s="211"/>
      <c r="P147" s="211"/>
      <c r="Q147" s="211"/>
      <c r="R147" s="211"/>
      <c r="S147" s="211"/>
      <c r="T147" s="212"/>
      <c r="AT147" s="213" t="s">
        <v>181</v>
      </c>
      <c r="AU147" s="213" t="s">
        <v>87</v>
      </c>
      <c r="AV147" s="13" t="s">
        <v>87</v>
      </c>
      <c r="AW147" s="13" t="s">
        <v>32</v>
      </c>
      <c r="AX147" s="13" t="s">
        <v>85</v>
      </c>
      <c r="AY147" s="213" t="s">
        <v>160</v>
      </c>
    </row>
    <row r="148" spans="1:65" s="2" customFormat="1" ht="21.75" customHeight="1">
      <c r="A148" s="35"/>
      <c r="B148" s="36"/>
      <c r="C148" s="186" t="s">
        <v>8</v>
      </c>
      <c r="D148" s="186" t="s">
        <v>161</v>
      </c>
      <c r="E148" s="187" t="s">
        <v>234</v>
      </c>
      <c r="F148" s="188" t="s">
        <v>235</v>
      </c>
      <c r="G148" s="189" t="s">
        <v>217</v>
      </c>
      <c r="H148" s="190">
        <v>720.42</v>
      </c>
      <c r="I148" s="191"/>
      <c r="J148" s="192">
        <f>ROUND(I148*H148,2)</f>
        <v>0</v>
      </c>
      <c r="K148" s="193"/>
      <c r="L148" s="40"/>
      <c r="M148" s="194" t="s">
        <v>1</v>
      </c>
      <c r="N148" s="195" t="s">
        <v>42</v>
      </c>
      <c r="O148" s="72"/>
      <c r="P148" s="196">
        <f>O148*H148</f>
        <v>0</v>
      </c>
      <c r="Q148" s="196">
        <v>0</v>
      </c>
      <c r="R148" s="196">
        <f>Q148*H148</f>
        <v>0</v>
      </c>
      <c r="S148" s="196">
        <v>0</v>
      </c>
      <c r="T148" s="197">
        <f>S148*H148</f>
        <v>0</v>
      </c>
      <c r="U148" s="35"/>
      <c r="V148" s="35"/>
      <c r="W148" s="35"/>
      <c r="X148" s="35"/>
      <c r="Y148" s="35"/>
      <c r="Z148" s="35"/>
      <c r="AA148" s="35"/>
      <c r="AB148" s="35"/>
      <c r="AC148" s="35"/>
      <c r="AD148" s="35"/>
      <c r="AE148" s="35"/>
      <c r="AR148" s="198" t="s">
        <v>165</v>
      </c>
      <c r="AT148" s="198" t="s">
        <v>161</v>
      </c>
      <c r="AU148" s="198" t="s">
        <v>87</v>
      </c>
      <c r="AY148" s="18" t="s">
        <v>160</v>
      </c>
      <c r="BE148" s="199">
        <f>IF(N148="základní",J148,0)</f>
        <v>0</v>
      </c>
      <c r="BF148" s="199">
        <f>IF(N148="snížená",J148,0)</f>
        <v>0</v>
      </c>
      <c r="BG148" s="199">
        <f>IF(N148="zákl. přenesená",J148,0)</f>
        <v>0</v>
      </c>
      <c r="BH148" s="199">
        <f>IF(N148="sníž. přenesená",J148,0)</f>
        <v>0</v>
      </c>
      <c r="BI148" s="199">
        <f>IF(N148="nulová",J148,0)</f>
        <v>0</v>
      </c>
      <c r="BJ148" s="18" t="s">
        <v>85</v>
      </c>
      <c r="BK148" s="199">
        <f>ROUND(I148*H148,2)</f>
        <v>0</v>
      </c>
      <c r="BL148" s="18" t="s">
        <v>165</v>
      </c>
      <c r="BM148" s="198" t="s">
        <v>236</v>
      </c>
    </row>
    <row r="149" spans="1:65" s="2" customFormat="1" ht="21.75" customHeight="1">
      <c r="A149" s="35"/>
      <c r="B149" s="36"/>
      <c r="C149" s="186" t="s">
        <v>237</v>
      </c>
      <c r="D149" s="186" t="s">
        <v>161</v>
      </c>
      <c r="E149" s="187" t="s">
        <v>238</v>
      </c>
      <c r="F149" s="188" t="s">
        <v>239</v>
      </c>
      <c r="G149" s="189" t="s">
        <v>217</v>
      </c>
      <c r="H149" s="190">
        <v>9365.46</v>
      </c>
      <c r="I149" s="191"/>
      <c r="J149" s="192">
        <f>ROUND(I149*H149,2)</f>
        <v>0</v>
      </c>
      <c r="K149" s="193"/>
      <c r="L149" s="40"/>
      <c r="M149" s="194" t="s">
        <v>1</v>
      </c>
      <c r="N149" s="195" t="s">
        <v>42</v>
      </c>
      <c r="O149" s="72"/>
      <c r="P149" s="196">
        <f>O149*H149</f>
        <v>0</v>
      </c>
      <c r="Q149" s="196">
        <v>0</v>
      </c>
      <c r="R149" s="196">
        <f>Q149*H149</f>
        <v>0</v>
      </c>
      <c r="S149" s="196">
        <v>0</v>
      </c>
      <c r="T149" s="197">
        <f>S149*H149</f>
        <v>0</v>
      </c>
      <c r="U149" s="35"/>
      <c r="V149" s="35"/>
      <c r="W149" s="35"/>
      <c r="X149" s="35"/>
      <c r="Y149" s="35"/>
      <c r="Z149" s="35"/>
      <c r="AA149" s="35"/>
      <c r="AB149" s="35"/>
      <c r="AC149" s="35"/>
      <c r="AD149" s="35"/>
      <c r="AE149" s="35"/>
      <c r="AR149" s="198" t="s">
        <v>165</v>
      </c>
      <c r="AT149" s="198" t="s">
        <v>161</v>
      </c>
      <c r="AU149" s="198" t="s">
        <v>87</v>
      </c>
      <c r="AY149" s="18" t="s">
        <v>160</v>
      </c>
      <c r="BE149" s="199">
        <f>IF(N149="základní",J149,0)</f>
        <v>0</v>
      </c>
      <c r="BF149" s="199">
        <f>IF(N149="snížená",J149,0)</f>
        <v>0</v>
      </c>
      <c r="BG149" s="199">
        <f>IF(N149="zákl. přenesená",J149,0)</f>
        <v>0</v>
      </c>
      <c r="BH149" s="199">
        <f>IF(N149="sníž. přenesená",J149,0)</f>
        <v>0</v>
      </c>
      <c r="BI149" s="199">
        <f>IF(N149="nulová",J149,0)</f>
        <v>0</v>
      </c>
      <c r="BJ149" s="18" t="s">
        <v>85</v>
      </c>
      <c r="BK149" s="199">
        <f>ROUND(I149*H149,2)</f>
        <v>0</v>
      </c>
      <c r="BL149" s="18" t="s">
        <v>165</v>
      </c>
      <c r="BM149" s="198" t="s">
        <v>240</v>
      </c>
    </row>
    <row r="150" spans="1:47" s="2" customFormat="1" ht="19.5">
      <c r="A150" s="35"/>
      <c r="B150" s="36"/>
      <c r="C150" s="37"/>
      <c r="D150" s="204" t="s">
        <v>187</v>
      </c>
      <c r="E150" s="37"/>
      <c r="F150" s="214" t="s">
        <v>241</v>
      </c>
      <c r="G150" s="37"/>
      <c r="H150" s="37"/>
      <c r="I150" s="215"/>
      <c r="J150" s="37"/>
      <c r="K150" s="37"/>
      <c r="L150" s="40"/>
      <c r="M150" s="216"/>
      <c r="N150" s="217"/>
      <c r="O150" s="72"/>
      <c r="P150" s="72"/>
      <c r="Q150" s="72"/>
      <c r="R150" s="72"/>
      <c r="S150" s="72"/>
      <c r="T150" s="73"/>
      <c r="U150" s="35"/>
      <c r="V150" s="35"/>
      <c r="W150" s="35"/>
      <c r="X150" s="35"/>
      <c r="Y150" s="35"/>
      <c r="Z150" s="35"/>
      <c r="AA150" s="35"/>
      <c r="AB150" s="35"/>
      <c r="AC150" s="35"/>
      <c r="AD150" s="35"/>
      <c r="AE150" s="35"/>
      <c r="AT150" s="18" t="s">
        <v>187</v>
      </c>
      <c r="AU150" s="18" t="s">
        <v>87</v>
      </c>
    </row>
    <row r="151" spans="2:51" s="13" customFormat="1" ht="11.25">
      <c r="B151" s="202"/>
      <c r="C151" s="203"/>
      <c r="D151" s="204" t="s">
        <v>181</v>
      </c>
      <c r="E151" s="203"/>
      <c r="F151" s="206" t="s">
        <v>242</v>
      </c>
      <c r="G151" s="203"/>
      <c r="H151" s="207">
        <v>9365.46</v>
      </c>
      <c r="I151" s="208"/>
      <c r="J151" s="203"/>
      <c r="K151" s="203"/>
      <c r="L151" s="209"/>
      <c r="M151" s="210"/>
      <c r="N151" s="211"/>
      <c r="O151" s="211"/>
      <c r="P151" s="211"/>
      <c r="Q151" s="211"/>
      <c r="R151" s="211"/>
      <c r="S151" s="211"/>
      <c r="T151" s="212"/>
      <c r="AT151" s="213" t="s">
        <v>181</v>
      </c>
      <c r="AU151" s="213" t="s">
        <v>87</v>
      </c>
      <c r="AV151" s="13" t="s">
        <v>87</v>
      </c>
      <c r="AW151" s="13" t="s">
        <v>4</v>
      </c>
      <c r="AX151" s="13" t="s">
        <v>85</v>
      </c>
      <c r="AY151" s="213" t="s">
        <v>160</v>
      </c>
    </row>
    <row r="152" spans="1:65" s="2" customFormat="1" ht="33" customHeight="1">
      <c r="A152" s="35"/>
      <c r="B152" s="36"/>
      <c r="C152" s="186" t="s">
        <v>243</v>
      </c>
      <c r="D152" s="186" t="s">
        <v>161</v>
      </c>
      <c r="E152" s="187" t="s">
        <v>244</v>
      </c>
      <c r="F152" s="188" t="s">
        <v>245</v>
      </c>
      <c r="G152" s="189" t="s">
        <v>217</v>
      </c>
      <c r="H152" s="190">
        <v>2.278</v>
      </c>
      <c r="I152" s="191"/>
      <c r="J152" s="192">
        <f>ROUND(I152*H152,2)</f>
        <v>0</v>
      </c>
      <c r="K152" s="193"/>
      <c r="L152" s="40"/>
      <c r="M152" s="218" t="s">
        <v>1</v>
      </c>
      <c r="N152" s="219" t="s">
        <v>42</v>
      </c>
      <c r="O152" s="220"/>
      <c r="P152" s="221">
        <f>O152*H152</f>
        <v>0</v>
      </c>
      <c r="Q152" s="221">
        <v>0</v>
      </c>
      <c r="R152" s="221">
        <f>Q152*H152</f>
        <v>0</v>
      </c>
      <c r="S152" s="221">
        <v>0</v>
      </c>
      <c r="T152" s="222">
        <f>S152*H152</f>
        <v>0</v>
      </c>
      <c r="U152" s="35"/>
      <c r="V152" s="35"/>
      <c r="W152" s="35"/>
      <c r="X152" s="35"/>
      <c r="Y152" s="35"/>
      <c r="Z152" s="35"/>
      <c r="AA152" s="35"/>
      <c r="AB152" s="35"/>
      <c r="AC152" s="35"/>
      <c r="AD152" s="35"/>
      <c r="AE152" s="35"/>
      <c r="AR152" s="198" t="s">
        <v>165</v>
      </c>
      <c r="AT152" s="198" t="s">
        <v>161</v>
      </c>
      <c r="AU152" s="198" t="s">
        <v>87</v>
      </c>
      <c r="AY152" s="18" t="s">
        <v>160</v>
      </c>
      <c r="BE152" s="199">
        <f>IF(N152="základní",J152,0)</f>
        <v>0</v>
      </c>
      <c r="BF152" s="199">
        <f>IF(N152="snížená",J152,0)</f>
        <v>0</v>
      </c>
      <c r="BG152" s="199">
        <f>IF(N152="zákl. přenesená",J152,0)</f>
        <v>0</v>
      </c>
      <c r="BH152" s="199">
        <f>IF(N152="sníž. přenesená",J152,0)</f>
        <v>0</v>
      </c>
      <c r="BI152" s="199">
        <f>IF(N152="nulová",J152,0)</f>
        <v>0</v>
      </c>
      <c r="BJ152" s="18" t="s">
        <v>85</v>
      </c>
      <c r="BK152" s="199">
        <f>ROUND(I152*H152,2)</f>
        <v>0</v>
      </c>
      <c r="BL152" s="18" t="s">
        <v>165</v>
      </c>
      <c r="BM152" s="198" t="s">
        <v>246</v>
      </c>
    </row>
    <row r="153" spans="1:31" s="2" customFormat="1" ht="6.95" customHeight="1">
      <c r="A153" s="35"/>
      <c r="B153" s="55"/>
      <c r="C153" s="56"/>
      <c r="D153" s="56"/>
      <c r="E153" s="56"/>
      <c r="F153" s="56"/>
      <c r="G153" s="56"/>
      <c r="H153" s="56"/>
      <c r="I153" s="56"/>
      <c r="J153" s="56"/>
      <c r="K153" s="56"/>
      <c r="L153" s="40"/>
      <c r="M153" s="35"/>
      <c r="O153" s="35"/>
      <c r="P153" s="35"/>
      <c r="Q153" s="35"/>
      <c r="R153" s="35"/>
      <c r="S153" s="35"/>
      <c r="T153" s="35"/>
      <c r="U153" s="35"/>
      <c r="V153" s="35"/>
      <c r="W153" s="35"/>
      <c r="X153" s="35"/>
      <c r="Y153" s="35"/>
      <c r="Z153" s="35"/>
      <c r="AA153" s="35"/>
      <c r="AB153" s="35"/>
      <c r="AC153" s="35"/>
      <c r="AD153" s="35"/>
      <c r="AE153" s="35"/>
    </row>
  </sheetData>
  <sheetProtection algorithmName="SHA-512" hashValue="LEdNQgZ3f7jZIIlVHlHqFeCSzVtDg9eqnmFUhxkRXkkdQ/2Es05JQX9m4k4FGwFmD+mG7iUaqSdgkS0holDwyA==" saltValue="wIwKPdhuiOqT1ZUT9UYuHNZRBDgySxgGTbrlddLSh0ymORoDuFDYxc7iGhQqlwlwWn/hATPcjAeyT66dx1HIbQ==" spinCount="100000" sheet="1" objects="1" scenarios="1" formatColumns="0" formatRows="0" autoFilter="0"/>
  <autoFilter ref="C119:K152"/>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8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1"/>
      <c r="M2" s="301"/>
      <c r="N2" s="301"/>
      <c r="O2" s="301"/>
      <c r="P2" s="301"/>
      <c r="Q2" s="301"/>
      <c r="R2" s="301"/>
      <c r="S2" s="301"/>
      <c r="T2" s="301"/>
      <c r="U2" s="301"/>
      <c r="V2" s="301"/>
      <c r="AT2" s="18" t="s">
        <v>90</v>
      </c>
    </row>
    <row r="3" spans="2:46" s="1" customFormat="1" ht="6.95" customHeight="1">
      <c r="B3" s="109"/>
      <c r="C3" s="110"/>
      <c r="D3" s="110"/>
      <c r="E3" s="110"/>
      <c r="F3" s="110"/>
      <c r="G3" s="110"/>
      <c r="H3" s="110"/>
      <c r="I3" s="110"/>
      <c r="J3" s="110"/>
      <c r="K3" s="110"/>
      <c r="L3" s="21"/>
      <c r="AT3" s="18" t="s">
        <v>87</v>
      </c>
    </row>
    <row r="4" spans="2:46" s="1" customFormat="1" ht="24.95" customHeight="1">
      <c r="B4" s="21"/>
      <c r="D4" s="111" t="s">
        <v>133</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16" t="str">
        <f>'Rekapitulace stavby'!K6</f>
        <v>Revitalizace prostranství Na Rybníčku k.ú. Třeboň</v>
      </c>
      <c r="F7" s="317"/>
      <c r="G7" s="317"/>
      <c r="H7" s="317"/>
      <c r="L7" s="21"/>
    </row>
    <row r="8" spans="1:31" s="2" customFormat="1" ht="12" customHeight="1">
      <c r="A8" s="35"/>
      <c r="B8" s="40"/>
      <c r="C8" s="35"/>
      <c r="D8" s="113" t="s">
        <v>134</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18" t="s">
        <v>247</v>
      </c>
      <c r="F9" s="319"/>
      <c r="G9" s="319"/>
      <c r="H9" s="319"/>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20. 8. 2021</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20" t="str">
        <f>'Rekapitulace stavby'!E14</f>
        <v>Vyplň údaj</v>
      </c>
      <c r="F18" s="321"/>
      <c r="G18" s="321"/>
      <c r="H18" s="321"/>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31</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33</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34</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47.25" customHeight="1">
      <c r="A27" s="116"/>
      <c r="B27" s="117"/>
      <c r="C27" s="116"/>
      <c r="D27" s="116"/>
      <c r="E27" s="322" t="s">
        <v>36</v>
      </c>
      <c r="F27" s="322"/>
      <c r="G27" s="322"/>
      <c r="H27" s="322"/>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37</v>
      </c>
      <c r="E30" s="35"/>
      <c r="F30" s="35"/>
      <c r="G30" s="35"/>
      <c r="H30" s="35"/>
      <c r="I30" s="35"/>
      <c r="J30" s="121">
        <f>ROUND(J124,2)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39</v>
      </c>
      <c r="G32" s="35"/>
      <c r="H32" s="35"/>
      <c r="I32" s="122" t="s">
        <v>38</v>
      </c>
      <c r="J32" s="122" t="s">
        <v>40</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41</v>
      </c>
      <c r="E33" s="113" t="s">
        <v>42</v>
      </c>
      <c r="F33" s="124">
        <f>ROUND((SUM(BE124:BE282)),2)</f>
        <v>0</v>
      </c>
      <c r="G33" s="35"/>
      <c r="H33" s="35"/>
      <c r="I33" s="125">
        <v>0.21</v>
      </c>
      <c r="J33" s="124">
        <f>ROUND(((SUM(BE124:BE282))*I33),2)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43</v>
      </c>
      <c r="F34" s="124">
        <f>ROUND((SUM(BF124:BF282)),2)</f>
        <v>0</v>
      </c>
      <c r="G34" s="35"/>
      <c r="H34" s="35"/>
      <c r="I34" s="125">
        <v>0.15</v>
      </c>
      <c r="J34" s="124">
        <f>ROUND(((SUM(BF124:BF282))*I34),2)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44</v>
      </c>
      <c r="F35" s="124">
        <f>ROUND((SUM(BG124:BG282)),2)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45</v>
      </c>
      <c r="F36" s="124">
        <f>ROUND((SUM(BH124:BH282)),2)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46</v>
      </c>
      <c r="F37" s="124">
        <f>ROUND((SUM(BI124:BI282)),2)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47</v>
      </c>
      <c r="E39" s="128"/>
      <c r="F39" s="128"/>
      <c r="G39" s="129" t="s">
        <v>48</v>
      </c>
      <c r="H39" s="130" t="s">
        <v>49</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50</v>
      </c>
      <c r="E50" s="134"/>
      <c r="F50" s="134"/>
      <c r="G50" s="133" t="s">
        <v>51</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52</v>
      </c>
      <c r="E61" s="136"/>
      <c r="F61" s="137" t="s">
        <v>53</v>
      </c>
      <c r="G61" s="135" t="s">
        <v>52</v>
      </c>
      <c r="H61" s="136"/>
      <c r="I61" s="136"/>
      <c r="J61" s="138" t="s">
        <v>53</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54</v>
      </c>
      <c r="E65" s="139"/>
      <c r="F65" s="139"/>
      <c r="G65" s="133" t="s">
        <v>55</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52</v>
      </c>
      <c r="E76" s="136"/>
      <c r="F76" s="137" t="s">
        <v>53</v>
      </c>
      <c r="G76" s="135" t="s">
        <v>52</v>
      </c>
      <c r="H76" s="136"/>
      <c r="I76" s="136"/>
      <c r="J76" s="138" t="s">
        <v>53</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136</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23" t="str">
        <f>E7</f>
        <v>Revitalizace prostranství Na Rybníčku k.ú. Třeboň</v>
      </c>
      <c r="F85" s="324"/>
      <c r="G85" s="324"/>
      <c r="H85" s="324"/>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134</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79" t="str">
        <f>E9</f>
        <v>SO 101 - Stavební úprava komunikace Svobody</v>
      </c>
      <c r="F87" s="325"/>
      <c r="G87" s="325"/>
      <c r="H87" s="325"/>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Třeboň</v>
      </c>
      <c r="G89" s="37"/>
      <c r="H89" s="37"/>
      <c r="I89" s="30" t="s">
        <v>22</v>
      </c>
      <c r="J89" s="67" t="str">
        <f>IF(J12="","",J12)</f>
        <v>20. 8. 2021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7" customHeight="1">
      <c r="A91" s="35"/>
      <c r="B91" s="36"/>
      <c r="C91" s="30" t="s">
        <v>24</v>
      </c>
      <c r="D91" s="37"/>
      <c r="E91" s="37"/>
      <c r="F91" s="28" t="str">
        <f>E15</f>
        <v>Město Třeboň</v>
      </c>
      <c r="G91" s="37"/>
      <c r="H91" s="37"/>
      <c r="I91" s="30" t="s">
        <v>30</v>
      </c>
      <c r="J91" s="33" t="str">
        <f>E21</f>
        <v>Ing. arch. Martin Jirovský</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Ing. Barbora Filip</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137</v>
      </c>
      <c r="D94" s="145"/>
      <c r="E94" s="145"/>
      <c r="F94" s="145"/>
      <c r="G94" s="145"/>
      <c r="H94" s="145"/>
      <c r="I94" s="145"/>
      <c r="J94" s="146" t="s">
        <v>138</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139</v>
      </c>
      <c r="D96" s="37"/>
      <c r="E96" s="37"/>
      <c r="F96" s="37"/>
      <c r="G96" s="37"/>
      <c r="H96" s="37"/>
      <c r="I96" s="37"/>
      <c r="J96" s="85">
        <f>J124</f>
        <v>0</v>
      </c>
      <c r="K96" s="37"/>
      <c r="L96" s="52"/>
      <c r="S96" s="35"/>
      <c r="T96" s="35"/>
      <c r="U96" s="35"/>
      <c r="V96" s="35"/>
      <c r="W96" s="35"/>
      <c r="X96" s="35"/>
      <c r="Y96" s="35"/>
      <c r="Z96" s="35"/>
      <c r="AA96" s="35"/>
      <c r="AB96" s="35"/>
      <c r="AC96" s="35"/>
      <c r="AD96" s="35"/>
      <c r="AE96" s="35"/>
      <c r="AU96" s="18" t="s">
        <v>140</v>
      </c>
    </row>
    <row r="97" spans="2:12" s="9" customFormat="1" ht="24.95" customHeight="1">
      <c r="B97" s="148"/>
      <c r="C97" s="149"/>
      <c r="D97" s="150" t="s">
        <v>248</v>
      </c>
      <c r="E97" s="151"/>
      <c r="F97" s="151"/>
      <c r="G97" s="151"/>
      <c r="H97" s="151"/>
      <c r="I97" s="151"/>
      <c r="J97" s="152">
        <f>J125</f>
        <v>0</v>
      </c>
      <c r="K97" s="149"/>
      <c r="L97" s="153"/>
    </row>
    <row r="98" spans="2:12" s="9" customFormat="1" ht="24.95" customHeight="1">
      <c r="B98" s="148"/>
      <c r="C98" s="149"/>
      <c r="D98" s="150" t="s">
        <v>249</v>
      </c>
      <c r="E98" s="151"/>
      <c r="F98" s="151"/>
      <c r="G98" s="151"/>
      <c r="H98" s="151"/>
      <c r="I98" s="151"/>
      <c r="J98" s="152">
        <f>J128</f>
        <v>0</v>
      </c>
      <c r="K98" s="149"/>
      <c r="L98" s="153"/>
    </row>
    <row r="99" spans="2:12" s="9" customFormat="1" ht="24.95" customHeight="1">
      <c r="B99" s="148"/>
      <c r="C99" s="149"/>
      <c r="D99" s="150" t="s">
        <v>142</v>
      </c>
      <c r="E99" s="151"/>
      <c r="F99" s="151"/>
      <c r="G99" s="151"/>
      <c r="H99" s="151"/>
      <c r="I99" s="151"/>
      <c r="J99" s="152">
        <f>J135</f>
        <v>0</v>
      </c>
      <c r="K99" s="149"/>
      <c r="L99" s="153"/>
    </row>
    <row r="100" spans="2:12" s="10" customFormat="1" ht="19.9" customHeight="1">
      <c r="B100" s="154"/>
      <c r="C100" s="155"/>
      <c r="D100" s="156" t="s">
        <v>143</v>
      </c>
      <c r="E100" s="157"/>
      <c r="F100" s="157"/>
      <c r="G100" s="157"/>
      <c r="H100" s="157"/>
      <c r="I100" s="157"/>
      <c r="J100" s="158">
        <f>J136</f>
        <v>0</v>
      </c>
      <c r="K100" s="155"/>
      <c r="L100" s="159"/>
    </row>
    <row r="101" spans="2:12" s="10" customFormat="1" ht="19.9" customHeight="1">
      <c r="B101" s="154"/>
      <c r="C101" s="155"/>
      <c r="D101" s="156" t="s">
        <v>250</v>
      </c>
      <c r="E101" s="157"/>
      <c r="F101" s="157"/>
      <c r="G101" s="157"/>
      <c r="H101" s="157"/>
      <c r="I101" s="157"/>
      <c r="J101" s="158">
        <f>J181</f>
        <v>0</v>
      </c>
      <c r="K101" s="155"/>
      <c r="L101" s="159"/>
    </row>
    <row r="102" spans="2:12" s="10" customFormat="1" ht="19.9" customHeight="1">
      <c r="B102" s="154"/>
      <c r="C102" s="155"/>
      <c r="D102" s="156" t="s">
        <v>251</v>
      </c>
      <c r="E102" s="157"/>
      <c r="F102" s="157"/>
      <c r="G102" s="157"/>
      <c r="H102" s="157"/>
      <c r="I102" s="157"/>
      <c r="J102" s="158">
        <f>J209</f>
        <v>0</v>
      </c>
      <c r="K102" s="155"/>
      <c r="L102" s="159"/>
    </row>
    <row r="103" spans="2:12" s="10" customFormat="1" ht="19.9" customHeight="1">
      <c r="B103" s="154"/>
      <c r="C103" s="155"/>
      <c r="D103" s="156" t="s">
        <v>252</v>
      </c>
      <c r="E103" s="157"/>
      <c r="F103" s="157"/>
      <c r="G103" s="157"/>
      <c r="H103" s="157"/>
      <c r="I103" s="157"/>
      <c r="J103" s="158">
        <f>J227</f>
        <v>0</v>
      </c>
      <c r="K103" s="155"/>
      <c r="L103" s="159"/>
    </row>
    <row r="104" spans="2:12" s="10" customFormat="1" ht="19.9" customHeight="1">
      <c r="B104" s="154"/>
      <c r="C104" s="155"/>
      <c r="D104" s="156" t="s">
        <v>253</v>
      </c>
      <c r="E104" s="157"/>
      <c r="F104" s="157"/>
      <c r="G104" s="157"/>
      <c r="H104" s="157"/>
      <c r="I104" s="157"/>
      <c r="J104" s="158">
        <f>J281</f>
        <v>0</v>
      </c>
      <c r="K104" s="155"/>
      <c r="L104" s="159"/>
    </row>
    <row r="105" spans="1:31" s="2" customFormat="1" ht="21.75" customHeight="1">
      <c r="A105" s="35"/>
      <c r="B105" s="36"/>
      <c r="C105" s="37"/>
      <c r="D105" s="37"/>
      <c r="E105" s="37"/>
      <c r="F105" s="37"/>
      <c r="G105" s="37"/>
      <c r="H105" s="37"/>
      <c r="I105" s="37"/>
      <c r="J105" s="37"/>
      <c r="K105" s="37"/>
      <c r="L105" s="52"/>
      <c r="S105" s="35"/>
      <c r="T105" s="35"/>
      <c r="U105" s="35"/>
      <c r="V105" s="35"/>
      <c r="W105" s="35"/>
      <c r="X105" s="35"/>
      <c r="Y105" s="35"/>
      <c r="Z105" s="35"/>
      <c r="AA105" s="35"/>
      <c r="AB105" s="35"/>
      <c r="AC105" s="35"/>
      <c r="AD105" s="35"/>
      <c r="AE105" s="35"/>
    </row>
    <row r="106" spans="1:31" s="2" customFormat="1" ht="6.95" customHeight="1">
      <c r="A106" s="35"/>
      <c r="B106" s="55"/>
      <c r="C106" s="56"/>
      <c r="D106" s="56"/>
      <c r="E106" s="56"/>
      <c r="F106" s="56"/>
      <c r="G106" s="56"/>
      <c r="H106" s="56"/>
      <c r="I106" s="56"/>
      <c r="J106" s="56"/>
      <c r="K106" s="56"/>
      <c r="L106" s="52"/>
      <c r="S106" s="35"/>
      <c r="T106" s="35"/>
      <c r="U106" s="35"/>
      <c r="V106" s="35"/>
      <c r="W106" s="35"/>
      <c r="X106" s="35"/>
      <c r="Y106" s="35"/>
      <c r="Z106" s="35"/>
      <c r="AA106" s="35"/>
      <c r="AB106" s="35"/>
      <c r="AC106" s="35"/>
      <c r="AD106" s="35"/>
      <c r="AE106" s="35"/>
    </row>
    <row r="110" spans="1:31" s="2" customFormat="1" ht="6.95" customHeight="1">
      <c r="A110" s="35"/>
      <c r="B110" s="57"/>
      <c r="C110" s="58"/>
      <c r="D110" s="58"/>
      <c r="E110" s="58"/>
      <c r="F110" s="58"/>
      <c r="G110" s="58"/>
      <c r="H110" s="58"/>
      <c r="I110" s="58"/>
      <c r="J110" s="58"/>
      <c r="K110" s="58"/>
      <c r="L110" s="52"/>
      <c r="S110" s="35"/>
      <c r="T110" s="35"/>
      <c r="U110" s="35"/>
      <c r="V110" s="35"/>
      <c r="W110" s="35"/>
      <c r="X110" s="35"/>
      <c r="Y110" s="35"/>
      <c r="Z110" s="35"/>
      <c r="AA110" s="35"/>
      <c r="AB110" s="35"/>
      <c r="AC110" s="35"/>
      <c r="AD110" s="35"/>
      <c r="AE110" s="35"/>
    </row>
    <row r="111" spans="1:31" s="2" customFormat="1" ht="24.95" customHeight="1">
      <c r="A111" s="35"/>
      <c r="B111" s="36"/>
      <c r="C111" s="24" t="s">
        <v>145</v>
      </c>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6.95" customHeight="1">
      <c r="A112" s="35"/>
      <c r="B112" s="36"/>
      <c r="C112" s="37"/>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2" customHeight="1">
      <c r="A113" s="35"/>
      <c r="B113" s="36"/>
      <c r="C113" s="30" t="s">
        <v>16</v>
      </c>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6.5" customHeight="1">
      <c r="A114" s="35"/>
      <c r="B114" s="36"/>
      <c r="C114" s="37"/>
      <c r="D114" s="37"/>
      <c r="E114" s="323" t="str">
        <f>E7</f>
        <v>Revitalizace prostranství Na Rybníčku k.ú. Třeboň</v>
      </c>
      <c r="F114" s="324"/>
      <c r="G114" s="324"/>
      <c r="H114" s="324"/>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134</v>
      </c>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6.5" customHeight="1">
      <c r="A116" s="35"/>
      <c r="B116" s="36"/>
      <c r="C116" s="37"/>
      <c r="D116" s="37"/>
      <c r="E116" s="279" t="str">
        <f>E9</f>
        <v>SO 101 - Stavební úprava komunikace Svobody</v>
      </c>
      <c r="F116" s="325"/>
      <c r="G116" s="325"/>
      <c r="H116" s="325"/>
      <c r="I116" s="37"/>
      <c r="J116" s="37"/>
      <c r="K116" s="37"/>
      <c r="L116" s="52"/>
      <c r="S116" s="35"/>
      <c r="T116" s="35"/>
      <c r="U116" s="35"/>
      <c r="V116" s="35"/>
      <c r="W116" s="35"/>
      <c r="X116" s="35"/>
      <c r="Y116" s="35"/>
      <c r="Z116" s="35"/>
      <c r="AA116" s="35"/>
      <c r="AB116" s="35"/>
      <c r="AC116" s="35"/>
      <c r="AD116" s="35"/>
      <c r="AE116" s="35"/>
    </row>
    <row r="117" spans="1:31" s="2" customFormat="1" ht="6.9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12" customHeight="1">
      <c r="A118" s="35"/>
      <c r="B118" s="36"/>
      <c r="C118" s="30" t="s">
        <v>20</v>
      </c>
      <c r="D118" s="37"/>
      <c r="E118" s="37"/>
      <c r="F118" s="28" t="str">
        <f>F12</f>
        <v>Třeboň</v>
      </c>
      <c r="G118" s="37"/>
      <c r="H118" s="37"/>
      <c r="I118" s="30" t="s">
        <v>22</v>
      </c>
      <c r="J118" s="67" t="str">
        <f>IF(J12="","",J12)</f>
        <v>20. 8. 2021</v>
      </c>
      <c r="K118" s="37"/>
      <c r="L118" s="52"/>
      <c r="S118" s="35"/>
      <c r="T118" s="35"/>
      <c r="U118" s="35"/>
      <c r="V118" s="35"/>
      <c r="W118" s="35"/>
      <c r="X118" s="35"/>
      <c r="Y118" s="35"/>
      <c r="Z118" s="35"/>
      <c r="AA118" s="35"/>
      <c r="AB118" s="35"/>
      <c r="AC118" s="35"/>
      <c r="AD118" s="35"/>
      <c r="AE118" s="35"/>
    </row>
    <row r="119" spans="1:31" s="2" customFormat="1" ht="6.9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2" customFormat="1" ht="25.7" customHeight="1">
      <c r="A120" s="35"/>
      <c r="B120" s="36"/>
      <c r="C120" s="30" t="s">
        <v>24</v>
      </c>
      <c r="D120" s="37"/>
      <c r="E120" s="37"/>
      <c r="F120" s="28" t="str">
        <f>E15</f>
        <v>Město Třeboň</v>
      </c>
      <c r="G120" s="37"/>
      <c r="H120" s="37"/>
      <c r="I120" s="30" t="s">
        <v>30</v>
      </c>
      <c r="J120" s="33" t="str">
        <f>E21</f>
        <v>Ing. arch. Martin Jirovský</v>
      </c>
      <c r="K120" s="37"/>
      <c r="L120" s="52"/>
      <c r="S120" s="35"/>
      <c r="T120" s="35"/>
      <c r="U120" s="35"/>
      <c r="V120" s="35"/>
      <c r="W120" s="35"/>
      <c r="X120" s="35"/>
      <c r="Y120" s="35"/>
      <c r="Z120" s="35"/>
      <c r="AA120" s="35"/>
      <c r="AB120" s="35"/>
      <c r="AC120" s="35"/>
      <c r="AD120" s="35"/>
      <c r="AE120" s="35"/>
    </row>
    <row r="121" spans="1:31" s="2" customFormat="1" ht="15.2" customHeight="1">
      <c r="A121" s="35"/>
      <c r="B121" s="36"/>
      <c r="C121" s="30" t="s">
        <v>28</v>
      </c>
      <c r="D121" s="37"/>
      <c r="E121" s="37"/>
      <c r="F121" s="28" t="str">
        <f>IF(E18="","",E18)</f>
        <v>Vyplň údaj</v>
      </c>
      <c r="G121" s="37"/>
      <c r="H121" s="37"/>
      <c r="I121" s="30" t="s">
        <v>33</v>
      </c>
      <c r="J121" s="33" t="str">
        <f>E24</f>
        <v>Ing. Barbora Filip</v>
      </c>
      <c r="K121" s="37"/>
      <c r="L121" s="52"/>
      <c r="S121" s="35"/>
      <c r="T121" s="35"/>
      <c r="U121" s="35"/>
      <c r="V121" s="35"/>
      <c r="W121" s="35"/>
      <c r="X121" s="35"/>
      <c r="Y121" s="35"/>
      <c r="Z121" s="35"/>
      <c r="AA121" s="35"/>
      <c r="AB121" s="35"/>
      <c r="AC121" s="35"/>
      <c r="AD121" s="35"/>
      <c r="AE121" s="35"/>
    </row>
    <row r="122" spans="1:31" s="2" customFormat="1" ht="10.35" customHeight="1">
      <c r="A122" s="35"/>
      <c r="B122" s="36"/>
      <c r="C122" s="37"/>
      <c r="D122" s="37"/>
      <c r="E122" s="37"/>
      <c r="F122" s="37"/>
      <c r="G122" s="37"/>
      <c r="H122" s="37"/>
      <c r="I122" s="37"/>
      <c r="J122" s="37"/>
      <c r="K122" s="37"/>
      <c r="L122" s="52"/>
      <c r="S122" s="35"/>
      <c r="T122" s="35"/>
      <c r="U122" s="35"/>
      <c r="V122" s="35"/>
      <c r="W122" s="35"/>
      <c r="X122" s="35"/>
      <c r="Y122" s="35"/>
      <c r="Z122" s="35"/>
      <c r="AA122" s="35"/>
      <c r="AB122" s="35"/>
      <c r="AC122" s="35"/>
      <c r="AD122" s="35"/>
      <c r="AE122" s="35"/>
    </row>
    <row r="123" spans="1:31" s="11" customFormat="1" ht="29.25" customHeight="1">
      <c r="A123" s="160"/>
      <c r="B123" s="161"/>
      <c r="C123" s="162" t="s">
        <v>146</v>
      </c>
      <c r="D123" s="163" t="s">
        <v>62</v>
      </c>
      <c r="E123" s="163" t="s">
        <v>58</v>
      </c>
      <c r="F123" s="163" t="s">
        <v>59</v>
      </c>
      <c r="G123" s="163" t="s">
        <v>147</v>
      </c>
      <c r="H123" s="163" t="s">
        <v>148</v>
      </c>
      <c r="I123" s="163" t="s">
        <v>149</v>
      </c>
      <c r="J123" s="164" t="s">
        <v>138</v>
      </c>
      <c r="K123" s="165" t="s">
        <v>150</v>
      </c>
      <c r="L123" s="166"/>
      <c r="M123" s="76" t="s">
        <v>1</v>
      </c>
      <c r="N123" s="77" t="s">
        <v>41</v>
      </c>
      <c r="O123" s="77" t="s">
        <v>151</v>
      </c>
      <c r="P123" s="77" t="s">
        <v>152</v>
      </c>
      <c r="Q123" s="77" t="s">
        <v>153</v>
      </c>
      <c r="R123" s="77" t="s">
        <v>154</v>
      </c>
      <c r="S123" s="77" t="s">
        <v>155</v>
      </c>
      <c r="T123" s="78" t="s">
        <v>156</v>
      </c>
      <c r="U123" s="160"/>
      <c r="V123" s="160"/>
      <c r="W123" s="160"/>
      <c r="X123" s="160"/>
      <c r="Y123" s="160"/>
      <c r="Z123" s="160"/>
      <c r="AA123" s="160"/>
      <c r="AB123" s="160"/>
      <c r="AC123" s="160"/>
      <c r="AD123" s="160"/>
      <c r="AE123" s="160"/>
    </row>
    <row r="124" spans="1:63" s="2" customFormat="1" ht="22.9" customHeight="1">
      <c r="A124" s="35"/>
      <c r="B124" s="36"/>
      <c r="C124" s="83" t="s">
        <v>157</v>
      </c>
      <c r="D124" s="37"/>
      <c r="E124" s="37"/>
      <c r="F124" s="37"/>
      <c r="G124" s="37"/>
      <c r="H124" s="37"/>
      <c r="I124" s="37"/>
      <c r="J124" s="167">
        <f>BK124</f>
        <v>0</v>
      </c>
      <c r="K124" s="37"/>
      <c r="L124" s="40"/>
      <c r="M124" s="79"/>
      <c r="N124" s="168"/>
      <c r="O124" s="80"/>
      <c r="P124" s="169">
        <f>P125+P128+P135</f>
        <v>0</v>
      </c>
      <c r="Q124" s="80"/>
      <c r="R124" s="169">
        <f>R125+R128+R135</f>
        <v>24.15997608</v>
      </c>
      <c r="S124" s="80"/>
      <c r="T124" s="170">
        <f>T125+T128+T135</f>
        <v>204.77999999999997</v>
      </c>
      <c r="U124" s="35"/>
      <c r="V124" s="35"/>
      <c r="W124" s="35"/>
      <c r="X124" s="35"/>
      <c r="Y124" s="35"/>
      <c r="Z124" s="35"/>
      <c r="AA124" s="35"/>
      <c r="AB124" s="35"/>
      <c r="AC124" s="35"/>
      <c r="AD124" s="35"/>
      <c r="AE124" s="35"/>
      <c r="AT124" s="18" t="s">
        <v>76</v>
      </c>
      <c r="AU124" s="18" t="s">
        <v>140</v>
      </c>
      <c r="BK124" s="171">
        <f>BK125+BK128+BK135</f>
        <v>0</v>
      </c>
    </row>
    <row r="125" spans="2:63" s="12" customFormat="1" ht="25.9" customHeight="1">
      <c r="B125" s="172"/>
      <c r="C125" s="173"/>
      <c r="D125" s="174" t="s">
        <v>76</v>
      </c>
      <c r="E125" s="175" t="s">
        <v>87</v>
      </c>
      <c r="F125" s="175" t="s">
        <v>254</v>
      </c>
      <c r="G125" s="173"/>
      <c r="H125" s="173"/>
      <c r="I125" s="176"/>
      <c r="J125" s="177">
        <f>BK125</f>
        <v>0</v>
      </c>
      <c r="K125" s="173"/>
      <c r="L125" s="178"/>
      <c r="M125" s="179"/>
      <c r="N125" s="180"/>
      <c r="O125" s="180"/>
      <c r="P125" s="181">
        <f>SUM(P126:P127)</f>
        <v>0</v>
      </c>
      <c r="Q125" s="180"/>
      <c r="R125" s="181">
        <f>SUM(R126:R127)</f>
        <v>7.207904000000001</v>
      </c>
      <c r="S125" s="180"/>
      <c r="T125" s="182">
        <f>SUM(T126:T127)</f>
        <v>0</v>
      </c>
      <c r="AR125" s="183" t="s">
        <v>85</v>
      </c>
      <c r="AT125" s="184" t="s">
        <v>76</v>
      </c>
      <c r="AU125" s="184" t="s">
        <v>77</v>
      </c>
      <c r="AY125" s="183" t="s">
        <v>160</v>
      </c>
      <c r="BK125" s="185">
        <f>SUM(BK126:BK127)</f>
        <v>0</v>
      </c>
    </row>
    <row r="126" spans="1:65" s="2" customFormat="1" ht="33" customHeight="1">
      <c r="A126" s="35"/>
      <c r="B126" s="36"/>
      <c r="C126" s="186" t="s">
        <v>85</v>
      </c>
      <c r="D126" s="186" t="s">
        <v>161</v>
      </c>
      <c r="E126" s="187" t="s">
        <v>255</v>
      </c>
      <c r="F126" s="188" t="s">
        <v>256</v>
      </c>
      <c r="G126" s="189" t="s">
        <v>210</v>
      </c>
      <c r="H126" s="190">
        <v>35.2</v>
      </c>
      <c r="I126" s="191"/>
      <c r="J126" s="192">
        <f>ROUND(I126*H126,2)</f>
        <v>0</v>
      </c>
      <c r="K126" s="193"/>
      <c r="L126" s="40"/>
      <c r="M126" s="194" t="s">
        <v>1</v>
      </c>
      <c r="N126" s="195" t="s">
        <v>42</v>
      </c>
      <c r="O126" s="72"/>
      <c r="P126" s="196">
        <f>O126*H126</f>
        <v>0</v>
      </c>
      <c r="Q126" s="196">
        <v>0.20477</v>
      </c>
      <c r="R126" s="196">
        <f>Q126*H126</f>
        <v>7.207904000000001</v>
      </c>
      <c r="S126" s="196">
        <v>0</v>
      </c>
      <c r="T126" s="197">
        <f>S126*H126</f>
        <v>0</v>
      </c>
      <c r="U126" s="35"/>
      <c r="V126" s="35"/>
      <c r="W126" s="35"/>
      <c r="X126" s="35"/>
      <c r="Y126" s="35"/>
      <c r="Z126" s="35"/>
      <c r="AA126" s="35"/>
      <c r="AB126" s="35"/>
      <c r="AC126" s="35"/>
      <c r="AD126" s="35"/>
      <c r="AE126" s="35"/>
      <c r="AR126" s="198" t="s">
        <v>165</v>
      </c>
      <c r="AT126" s="198" t="s">
        <v>161</v>
      </c>
      <c r="AU126" s="198" t="s">
        <v>85</v>
      </c>
      <c r="AY126" s="18" t="s">
        <v>160</v>
      </c>
      <c r="BE126" s="199">
        <f>IF(N126="základní",J126,0)</f>
        <v>0</v>
      </c>
      <c r="BF126" s="199">
        <f>IF(N126="snížená",J126,0)</f>
        <v>0</v>
      </c>
      <c r="BG126" s="199">
        <f>IF(N126="zákl. přenesená",J126,0)</f>
        <v>0</v>
      </c>
      <c r="BH126" s="199">
        <f>IF(N126="sníž. přenesená",J126,0)</f>
        <v>0</v>
      </c>
      <c r="BI126" s="199">
        <f>IF(N126="nulová",J126,0)</f>
        <v>0</v>
      </c>
      <c r="BJ126" s="18" t="s">
        <v>85</v>
      </c>
      <c r="BK126" s="199">
        <f>ROUND(I126*H126,2)</f>
        <v>0</v>
      </c>
      <c r="BL126" s="18" t="s">
        <v>165</v>
      </c>
      <c r="BM126" s="198" t="s">
        <v>257</v>
      </c>
    </row>
    <row r="127" spans="1:47" s="2" customFormat="1" ht="19.5">
      <c r="A127" s="35"/>
      <c r="B127" s="36"/>
      <c r="C127" s="37"/>
      <c r="D127" s="204" t="s">
        <v>187</v>
      </c>
      <c r="E127" s="37"/>
      <c r="F127" s="214" t="s">
        <v>258</v>
      </c>
      <c r="G127" s="37"/>
      <c r="H127" s="37"/>
      <c r="I127" s="215"/>
      <c r="J127" s="37"/>
      <c r="K127" s="37"/>
      <c r="L127" s="40"/>
      <c r="M127" s="216"/>
      <c r="N127" s="217"/>
      <c r="O127" s="72"/>
      <c r="P127" s="72"/>
      <c r="Q127" s="72"/>
      <c r="R127" s="72"/>
      <c r="S127" s="72"/>
      <c r="T127" s="73"/>
      <c r="U127" s="35"/>
      <c r="V127" s="35"/>
      <c r="W127" s="35"/>
      <c r="X127" s="35"/>
      <c r="Y127" s="35"/>
      <c r="Z127" s="35"/>
      <c r="AA127" s="35"/>
      <c r="AB127" s="35"/>
      <c r="AC127" s="35"/>
      <c r="AD127" s="35"/>
      <c r="AE127" s="35"/>
      <c r="AT127" s="18" t="s">
        <v>187</v>
      </c>
      <c r="AU127" s="18" t="s">
        <v>85</v>
      </c>
    </row>
    <row r="128" spans="2:63" s="12" customFormat="1" ht="25.9" customHeight="1">
      <c r="B128" s="172"/>
      <c r="C128" s="173"/>
      <c r="D128" s="174" t="s">
        <v>76</v>
      </c>
      <c r="E128" s="175" t="s">
        <v>212</v>
      </c>
      <c r="F128" s="175" t="s">
        <v>213</v>
      </c>
      <c r="G128" s="173"/>
      <c r="H128" s="173"/>
      <c r="I128" s="176"/>
      <c r="J128" s="177">
        <f>BK128</f>
        <v>0</v>
      </c>
      <c r="K128" s="173"/>
      <c r="L128" s="178"/>
      <c r="M128" s="179"/>
      <c r="N128" s="180"/>
      <c r="O128" s="180"/>
      <c r="P128" s="181">
        <f>SUM(P129:P134)</f>
        <v>0</v>
      </c>
      <c r="Q128" s="180"/>
      <c r="R128" s="181">
        <f>SUM(R129:R134)</f>
        <v>0</v>
      </c>
      <c r="S128" s="180"/>
      <c r="T128" s="182">
        <f>SUM(T129:T134)</f>
        <v>0</v>
      </c>
      <c r="AR128" s="183" t="s">
        <v>85</v>
      </c>
      <c r="AT128" s="184" t="s">
        <v>76</v>
      </c>
      <c r="AU128" s="184" t="s">
        <v>77</v>
      </c>
      <c r="AY128" s="183" t="s">
        <v>160</v>
      </c>
      <c r="BK128" s="185">
        <f>SUM(BK129:BK134)</f>
        <v>0</v>
      </c>
    </row>
    <row r="129" spans="1:65" s="2" customFormat="1" ht="16.5" customHeight="1">
      <c r="A129" s="35"/>
      <c r="B129" s="36"/>
      <c r="C129" s="186" t="s">
        <v>87</v>
      </c>
      <c r="D129" s="186" t="s">
        <v>161</v>
      </c>
      <c r="E129" s="187" t="s">
        <v>215</v>
      </c>
      <c r="F129" s="188" t="s">
        <v>216</v>
      </c>
      <c r="G129" s="189" t="s">
        <v>217</v>
      </c>
      <c r="H129" s="190">
        <v>204.78</v>
      </c>
      <c r="I129" s="191"/>
      <c r="J129" s="192">
        <f>ROUND(I129*H129,2)</f>
        <v>0</v>
      </c>
      <c r="K129" s="193"/>
      <c r="L129" s="40"/>
      <c r="M129" s="194" t="s">
        <v>1</v>
      </c>
      <c r="N129" s="195" t="s">
        <v>42</v>
      </c>
      <c r="O129" s="72"/>
      <c r="P129" s="196">
        <f>O129*H129</f>
        <v>0</v>
      </c>
      <c r="Q129" s="196">
        <v>0</v>
      </c>
      <c r="R129" s="196">
        <f>Q129*H129</f>
        <v>0</v>
      </c>
      <c r="S129" s="196">
        <v>0</v>
      </c>
      <c r="T129" s="197">
        <f>S129*H129</f>
        <v>0</v>
      </c>
      <c r="U129" s="35"/>
      <c r="V129" s="35"/>
      <c r="W129" s="35"/>
      <c r="X129" s="35"/>
      <c r="Y129" s="35"/>
      <c r="Z129" s="35"/>
      <c r="AA129" s="35"/>
      <c r="AB129" s="35"/>
      <c r="AC129" s="35"/>
      <c r="AD129" s="35"/>
      <c r="AE129" s="35"/>
      <c r="AR129" s="198" t="s">
        <v>165</v>
      </c>
      <c r="AT129" s="198" t="s">
        <v>161</v>
      </c>
      <c r="AU129" s="198" t="s">
        <v>85</v>
      </c>
      <c r="AY129" s="18" t="s">
        <v>160</v>
      </c>
      <c r="BE129" s="199">
        <f>IF(N129="základní",J129,0)</f>
        <v>0</v>
      </c>
      <c r="BF129" s="199">
        <f>IF(N129="snížená",J129,0)</f>
        <v>0</v>
      </c>
      <c r="BG129" s="199">
        <f>IF(N129="zákl. přenesená",J129,0)</f>
        <v>0</v>
      </c>
      <c r="BH129" s="199">
        <f>IF(N129="sníž. přenesená",J129,0)</f>
        <v>0</v>
      </c>
      <c r="BI129" s="199">
        <f>IF(N129="nulová",J129,0)</f>
        <v>0</v>
      </c>
      <c r="BJ129" s="18" t="s">
        <v>85</v>
      </c>
      <c r="BK129" s="199">
        <f>ROUND(I129*H129,2)</f>
        <v>0</v>
      </c>
      <c r="BL129" s="18" t="s">
        <v>165</v>
      </c>
      <c r="BM129" s="198" t="s">
        <v>259</v>
      </c>
    </row>
    <row r="130" spans="1:65" s="2" customFormat="1" ht="21.75" customHeight="1">
      <c r="A130" s="35"/>
      <c r="B130" s="36"/>
      <c r="C130" s="186" t="s">
        <v>170</v>
      </c>
      <c r="D130" s="186" t="s">
        <v>161</v>
      </c>
      <c r="E130" s="187" t="s">
        <v>260</v>
      </c>
      <c r="F130" s="188" t="s">
        <v>261</v>
      </c>
      <c r="G130" s="189" t="s">
        <v>217</v>
      </c>
      <c r="H130" s="190">
        <v>204.78</v>
      </c>
      <c r="I130" s="191"/>
      <c r="J130" s="192">
        <f>ROUND(I130*H130,2)</f>
        <v>0</v>
      </c>
      <c r="K130" s="193"/>
      <c r="L130" s="40"/>
      <c r="M130" s="194" t="s">
        <v>1</v>
      </c>
      <c r="N130" s="195" t="s">
        <v>42</v>
      </c>
      <c r="O130" s="72"/>
      <c r="P130" s="196">
        <f>O130*H130</f>
        <v>0</v>
      </c>
      <c r="Q130" s="196">
        <v>0</v>
      </c>
      <c r="R130" s="196">
        <f>Q130*H130</f>
        <v>0</v>
      </c>
      <c r="S130" s="196">
        <v>0</v>
      </c>
      <c r="T130" s="197">
        <f>S130*H130</f>
        <v>0</v>
      </c>
      <c r="U130" s="35"/>
      <c r="V130" s="35"/>
      <c r="W130" s="35"/>
      <c r="X130" s="35"/>
      <c r="Y130" s="35"/>
      <c r="Z130" s="35"/>
      <c r="AA130" s="35"/>
      <c r="AB130" s="35"/>
      <c r="AC130" s="35"/>
      <c r="AD130" s="35"/>
      <c r="AE130" s="35"/>
      <c r="AR130" s="198" t="s">
        <v>165</v>
      </c>
      <c r="AT130" s="198" t="s">
        <v>161</v>
      </c>
      <c r="AU130" s="198" t="s">
        <v>85</v>
      </c>
      <c r="AY130" s="18" t="s">
        <v>160</v>
      </c>
      <c r="BE130" s="199">
        <f>IF(N130="základní",J130,0)</f>
        <v>0</v>
      </c>
      <c r="BF130" s="199">
        <f>IF(N130="snížená",J130,0)</f>
        <v>0</v>
      </c>
      <c r="BG130" s="199">
        <f>IF(N130="zákl. přenesená",J130,0)</f>
        <v>0</v>
      </c>
      <c r="BH130" s="199">
        <f>IF(N130="sníž. přenesená",J130,0)</f>
        <v>0</v>
      </c>
      <c r="BI130" s="199">
        <f>IF(N130="nulová",J130,0)</f>
        <v>0</v>
      </c>
      <c r="BJ130" s="18" t="s">
        <v>85</v>
      </c>
      <c r="BK130" s="199">
        <f>ROUND(I130*H130,2)</f>
        <v>0</v>
      </c>
      <c r="BL130" s="18" t="s">
        <v>165</v>
      </c>
      <c r="BM130" s="198" t="s">
        <v>262</v>
      </c>
    </row>
    <row r="131" spans="1:65" s="2" customFormat="1" ht="21.75" customHeight="1">
      <c r="A131" s="35"/>
      <c r="B131" s="36"/>
      <c r="C131" s="186" t="s">
        <v>165</v>
      </c>
      <c r="D131" s="186" t="s">
        <v>161</v>
      </c>
      <c r="E131" s="187" t="s">
        <v>234</v>
      </c>
      <c r="F131" s="188" t="s">
        <v>235</v>
      </c>
      <c r="G131" s="189" t="s">
        <v>217</v>
      </c>
      <c r="H131" s="190">
        <v>204.78</v>
      </c>
      <c r="I131" s="191"/>
      <c r="J131" s="192">
        <f>ROUND(I131*H131,2)</f>
        <v>0</v>
      </c>
      <c r="K131" s="193"/>
      <c r="L131" s="40"/>
      <c r="M131" s="194" t="s">
        <v>1</v>
      </c>
      <c r="N131" s="195" t="s">
        <v>42</v>
      </c>
      <c r="O131" s="72"/>
      <c r="P131" s="196">
        <f>O131*H131</f>
        <v>0</v>
      </c>
      <c r="Q131" s="196">
        <v>0</v>
      </c>
      <c r="R131" s="196">
        <f>Q131*H131</f>
        <v>0</v>
      </c>
      <c r="S131" s="196">
        <v>0</v>
      </c>
      <c r="T131" s="197">
        <f>S131*H131</f>
        <v>0</v>
      </c>
      <c r="U131" s="35"/>
      <c r="V131" s="35"/>
      <c r="W131" s="35"/>
      <c r="X131" s="35"/>
      <c r="Y131" s="35"/>
      <c r="Z131" s="35"/>
      <c r="AA131" s="35"/>
      <c r="AB131" s="35"/>
      <c r="AC131" s="35"/>
      <c r="AD131" s="35"/>
      <c r="AE131" s="35"/>
      <c r="AR131" s="198" t="s">
        <v>165</v>
      </c>
      <c r="AT131" s="198" t="s">
        <v>161</v>
      </c>
      <c r="AU131" s="198" t="s">
        <v>85</v>
      </c>
      <c r="AY131" s="18" t="s">
        <v>160</v>
      </c>
      <c r="BE131" s="199">
        <f>IF(N131="základní",J131,0)</f>
        <v>0</v>
      </c>
      <c r="BF131" s="199">
        <f>IF(N131="snížená",J131,0)</f>
        <v>0</v>
      </c>
      <c r="BG131" s="199">
        <f>IF(N131="zákl. přenesená",J131,0)</f>
        <v>0</v>
      </c>
      <c r="BH131" s="199">
        <f>IF(N131="sníž. přenesená",J131,0)</f>
        <v>0</v>
      </c>
      <c r="BI131" s="199">
        <f>IF(N131="nulová",J131,0)</f>
        <v>0</v>
      </c>
      <c r="BJ131" s="18" t="s">
        <v>85</v>
      </c>
      <c r="BK131" s="199">
        <f>ROUND(I131*H131,2)</f>
        <v>0</v>
      </c>
      <c r="BL131" s="18" t="s">
        <v>165</v>
      </c>
      <c r="BM131" s="198" t="s">
        <v>263</v>
      </c>
    </row>
    <row r="132" spans="1:65" s="2" customFormat="1" ht="21.75" customHeight="1">
      <c r="A132" s="35"/>
      <c r="B132" s="36"/>
      <c r="C132" s="186" t="s">
        <v>183</v>
      </c>
      <c r="D132" s="186" t="s">
        <v>161</v>
      </c>
      <c r="E132" s="187" t="s">
        <v>238</v>
      </c>
      <c r="F132" s="188" t="s">
        <v>239</v>
      </c>
      <c r="G132" s="189" t="s">
        <v>217</v>
      </c>
      <c r="H132" s="190">
        <v>2662.14</v>
      </c>
      <c r="I132" s="191"/>
      <c r="J132" s="192">
        <f>ROUND(I132*H132,2)</f>
        <v>0</v>
      </c>
      <c r="K132" s="193"/>
      <c r="L132" s="40"/>
      <c r="M132" s="194" t="s">
        <v>1</v>
      </c>
      <c r="N132" s="195" t="s">
        <v>42</v>
      </c>
      <c r="O132" s="72"/>
      <c r="P132" s="196">
        <f>O132*H132</f>
        <v>0</v>
      </c>
      <c r="Q132" s="196">
        <v>0</v>
      </c>
      <c r="R132" s="196">
        <f>Q132*H132</f>
        <v>0</v>
      </c>
      <c r="S132" s="196">
        <v>0</v>
      </c>
      <c r="T132" s="197">
        <f>S132*H132</f>
        <v>0</v>
      </c>
      <c r="U132" s="35"/>
      <c r="V132" s="35"/>
      <c r="W132" s="35"/>
      <c r="X132" s="35"/>
      <c r="Y132" s="35"/>
      <c r="Z132" s="35"/>
      <c r="AA132" s="35"/>
      <c r="AB132" s="35"/>
      <c r="AC132" s="35"/>
      <c r="AD132" s="35"/>
      <c r="AE132" s="35"/>
      <c r="AR132" s="198" t="s">
        <v>165</v>
      </c>
      <c r="AT132" s="198" t="s">
        <v>161</v>
      </c>
      <c r="AU132" s="198" t="s">
        <v>85</v>
      </c>
      <c r="AY132" s="18" t="s">
        <v>160</v>
      </c>
      <c r="BE132" s="199">
        <f>IF(N132="základní",J132,0)</f>
        <v>0</v>
      </c>
      <c r="BF132" s="199">
        <f>IF(N132="snížená",J132,0)</f>
        <v>0</v>
      </c>
      <c r="BG132" s="199">
        <f>IF(N132="zákl. přenesená",J132,0)</f>
        <v>0</v>
      </c>
      <c r="BH132" s="199">
        <f>IF(N132="sníž. přenesená",J132,0)</f>
        <v>0</v>
      </c>
      <c r="BI132" s="199">
        <f>IF(N132="nulová",J132,0)</f>
        <v>0</v>
      </c>
      <c r="BJ132" s="18" t="s">
        <v>85</v>
      </c>
      <c r="BK132" s="199">
        <f>ROUND(I132*H132,2)</f>
        <v>0</v>
      </c>
      <c r="BL132" s="18" t="s">
        <v>165</v>
      </c>
      <c r="BM132" s="198" t="s">
        <v>264</v>
      </c>
    </row>
    <row r="133" spans="1:47" s="2" customFormat="1" ht="19.5">
      <c r="A133" s="35"/>
      <c r="B133" s="36"/>
      <c r="C133" s="37"/>
      <c r="D133" s="204" t="s">
        <v>187</v>
      </c>
      <c r="E133" s="37"/>
      <c r="F133" s="214" t="s">
        <v>241</v>
      </c>
      <c r="G133" s="37"/>
      <c r="H133" s="37"/>
      <c r="I133" s="215"/>
      <c r="J133" s="37"/>
      <c r="K133" s="37"/>
      <c r="L133" s="40"/>
      <c r="M133" s="216"/>
      <c r="N133" s="217"/>
      <c r="O133" s="72"/>
      <c r="P133" s="72"/>
      <c r="Q133" s="72"/>
      <c r="R133" s="72"/>
      <c r="S133" s="72"/>
      <c r="T133" s="73"/>
      <c r="U133" s="35"/>
      <c r="V133" s="35"/>
      <c r="W133" s="35"/>
      <c r="X133" s="35"/>
      <c r="Y133" s="35"/>
      <c r="Z133" s="35"/>
      <c r="AA133" s="35"/>
      <c r="AB133" s="35"/>
      <c r="AC133" s="35"/>
      <c r="AD133" s="35"/>
      <c r="AE133" s="35"/>
      <c r="AT133" s="18" t="s">
        <v>187</v>
      </c>
      <c r="AU133" s="18" t="s">
        <v>85</v>
      </c>
    </row>
    <row r="134" spans="2:51" s="13" customFormat="1" ht="11.25">
      <c r="B134" s="202"/>
      <c r="C134" s="203"/>
      <c r="D134" s="204" t="s">
        <v>181</v>
      </c>
      <c r="E134" s="203"/>
      <c r="F134" s="206" t="s">
        <v>265</v>
      </c>
      <c r="G134" s="203"/>
      <c r="H134" s="207">
        <v>2662.14</v>
      </c>
      <c r="I134" s="208"/>
      <c r="J134" s="203"/>
      <c r="K134" s="203"/>
      <c r="L134" s="209"/>
      <c r="M134" s="210"/>
      <c r="N134" s="211"/>
      <c r="O134" s="211"/>
      <c r="P134" s="211"/>
      <c r="Q134" s="211"/>
      <c r="R134" s="211"/>
      <c r="S134" s="211"/>
      <c r="T134" s="212"/>
      <c r="AT134" s="213" t="s">
        <v>181</v>
      </c>
      <c r="AU134" s="213" t="s">
        <v>85</v>
      </c>
      <c r="AV134" s="13" t="s">
        <v>87</v>
      </c>
      <c r="AW134" s="13" t="s">
        <v>4</v>
      </c>
      <c r="AX134" s="13" t="s">
        <v>85</v>
      </c>
      <c r="AY134" s="213" t="s">
        <v>160</v>
      </c>
    </row>
    <row r="135" spans="2:63" s="12" customFormat="1" ht="25.9" customHeight="1">
      <c r="B135" s="172"/>
      <c r="C135" s="173"/>
      <c r="D135" s="174" t="s">
        <v>76</v>
      </c>
      <c r="E135" s="175" t="s">
        <v>174</v>
      </c>
      <c r="F135" s="175" t="s">
        <v>175</v>
      </c>
      <c r="G135" s="173"/>
      <c r="H135" s="173"/>
      <c r="I135" s="176"/>
      <c r="J135" s="177">
        <f>BK135</f>
        <v>0</v>
      </c>
      <c r="K135" s="173"/>
      <c r="L135" s="178"/>
      <c r="M135" s="179"/>
      <c r="N135" s="180"/>
      <c r="O135" s="180"/>
      <c r="P135" s="181">
        <f>P136+P181+P209+P227+P281</f>
        <v>0</v>
      </c>
      <c r="Q135" s="180"/>
      <c r="R135" s="181">
        <f>R136+R181+R209+R227+R281</f>
        <v>16.952072079999997</v>
      </c>
      <c r="S135" s="180"/>
      <c r="T135" s="182">
        <f>T136+T181+T209+T227+T281</f>
        <v>204.77999999999997</v>
      </c>
      <c r="AR135" s="183" t="s">
        <v>85</v>
      </c>
      <c r="AT135" s="184" t="s">
        <v>76</v>
      </c>
      <c r="AU135" s="184" t="s">
        <v>77</v>
      </c>
      <c r="AY135" s="183" t="s">
        <v>160</v>
      </c>
      <c r="BK135" s="185">
        <f>BK136+BK181+BK209+BK227+BK281</f>
        <v>0</v>
      </c>
    </row>
    <row r="136" spans="2:63" s="12" customFormat="1" ht="22.9" customHeight="1">
      <c r="B136" s="172"/>
      <c r="C136" s="173"/>
      <c r="D136" s="174" t="s">
        <v>76</v>
      </c>
      <c r="E136" s="200" t="s">
        <v>85</v>
      </c>
      <c r="F136" s="200" t="s">
        <v>176</v>
      </c>
      <c r="G136" s="173"/>
      <c r="H136" s="173"/>
      <c r="I136" s="176"/>
      <c r="J136" s="201">
        <f>BK136</f>
        <v>0</v>
      </c>
      <c r="K136" s="173"/>
      <c r="L136" s="178"/>
      <c r="M136" s="179"/>
      <c r="N136" s="180"/>
      <c r="O136" s="180"/>
      <c r="P136" s="181">
        <f>SUM(P137:P180)</f>
        <v>0</v>
      </c>
      <c r="Q136" s="180"/>
      <c r="R136" s="181">
        <f>SUM(R137:R180)</f>
        <v>0.001824</v>
      </c>
      <c r="S136" s="180"/>
      <c r="T136" s="182">
        <f>SUM(T137:T180)</f>
        <v>203.57999999999998</v>
      </c>
      <c r="AR136" s="183" t="s">
        <v>85</v>
      </c>
      <c r="AT136" s="184" t="s">
        <v>76</v>
      </c>
      <c r="AU136" s="184" t="s">
        <v>85</v>
      </c>
      <c r="AY136" s="183" t="s">
        <v>160</v>
      </c>
      <c r="BK136" s="185">
        <f>SUM(BK137:BK180)</f>
        <v>0</v>
      </c>
    </row>
    <row r="137" spans="1:65" s="2" customFormat="1" ht="16.5" customHeight="1">
      <c r="A137" s="35"/>
      <c r="B137" s="36"/>
      <c r="C137" s="186" t="s">
        <v>189</v>
      </c>
      <c r="D137" s="186" t="s">
        <v>161</v>
      </c>
      <c r="E137" s="187" t="s">
        <v>266</v>
      </c>
      <c r="F137" s="188" t="s">
        <v>267</v>
      </c>
      <c r="G137" s="189" t="s">
        <v>179</v>
      </c>
      <c r="H137" s="190">
        <v>13</v>
      </c>
      <c r="I137" s="191"/>
      <c r="J137" s="192">
        <f>ROUND(I137*H137,2)</f>
        <v>0</v>
      </c>
      <c r="K137" s="193"/>
      <c r="L137" s="40"/>
      <c r="M137" s="194" t="s">
        <v>1</v>
      </c>
      <c r="N137" s="195" t="s">
        <v>42</v>
      </c>
      <c r="O137" s="72"/>
      <c r="P137" s="196">
        <f>O137*H137</f>
        <v>0</v>
      </c>
      <c r="Q137" s="196">
        <v>0</v>
      </c>
      <c r="R137" s="196">
        <f>Q137*H137</f>
        <v>0</v>
      </c>
      <c r="S137" s="196">
        <v>0</v>
      </c>
      <c r="T137" s="197">
        <f>S137*H137</f>
        <v>0</v>
      </c>
      <c r="U137" s="35"/>
      <c r="V137" s="35"/>
      <c r="W137" s="35"/>
      <c r="X137" s="35"/>
      <c r="Y137" s="35"/>
      <c r="Z137" s="35"/>
      <c r="AA137" s="35"/>
      <c r="AB137" s="35"/>
      <c r="AC137" s="35"/>
      <c r="AD137" s="35"/>
      <c r="AE137" s="35"/>
      <c r="AR137" s="198" t="s">
        <v>165</v>
      </c>
      <c r="AT137" s="198" t="s">
        <v>161</v>
      </c>
      <c r="AU137" s="198" t="s">
        <v>87</v>
      </c>
      <c r="AY137" s="18" t="s">
        <v>160</v>
      </c>
      <c r="BE137" s="199">
        <f>IF(N137="základní",J137,0)</f>
        <v>0</v>
      </c>
      <c r="BF137" s="199">
        <f>IF(N137="snížená",J137,0)</f>
        <v>0</v>
      </c>
      <c r="BG137" s="199">
        <f>IF(N137="zákl. přenesená",J137,0)</f>
        <v>0</v>
      </c>
      <c r="BH137" s="199">
        <f>IF(N137="sníž. přenesená",J137,0)</f>
        <v>0</v>
      </c>
      <c r="BI137" s="199">
        <f>IF(N137="nulová",J137,0)</f>
        <v>0</v>
      </c>
      <c r="BJ137" s="18" t="s">
        <v>85</v>
      </c>
      <c r="BK137" s="199">
        <f>ROUND(I137*H137,2)</f>
        <v>0</v>
      </c>
      <c r="BL137" s="18" t="s">
        <v>165</v>
      </c>
      <c r="BM137" s="198" t="s">
        <v>268</v>
      </c>
    </row>
    <row r="138" spans="1:65" s="2" customFormat="1" ht="33" customHeight="1">
      <c r="A138" s="35"/>
      <c r="B138" s="36"/>
      <c r="C138" s="186" t="s">
        <v>194</v>
      </c>
      <c r="D138" s="186" t="s">
        <v>161</v>
      </c>
      <c r="E138" s="187" t="s">
        <v>269</v>
      </c>
      <c r="F138" s="188" t="s">
        <v>270</v>
      </c>
      <c r="G138" s="189" t="s">
        <v>179</v>
      </c>
      <c r="H138" s="190">
        <v>351</v>
      </c>
      <c r="I138" s="191"/>
      <c r="J138" s="192">
        <f>ROUND(I138*H138,2)</f>
        <v>0</v>
      </c>
      <c r="K138" s="193"/>
      <c r="L138" s="40"/>
      <c r="M138" s="194" t="s">
        <v>1</v>
      </c>
      <c r="N138" s="195" t="s">
        <v>42</v>
      </c>
      <c r="O138" s="72"/>
      <c r="P138" s="196">
        <f>O138*H138</f>
        <v>0</v>
      </c>
      <c r="Q138" s="196">
        <v>0</v>
      </c>
      <c r="R138" s="196">
        <f>Q138*H138</f>
        <v>0</v>
      </c>
      <c r="S138" s="196">
        <v>0.58</v>
      </c>
      <c r="T138" s="197">
        <f>S138*H138</f>
        <v>203.57999999999998</v>
      </c>
      <c r="U138" s="35"/>
      <c r="V138" s="35"/>
      <c r="W138" s="35"/>
      <c r="X138" s="35"/>
      <c r="Y138" s="35"/>
      <c r="Z138" s="35"/>
      <c r="AA138" s="35"/>
      <c r="AB138" s="35"/>
      <c r="AC138" s="35"/>
      <c r="AD138" s="35"/>
      <c r="AE138" s="35"/>
      <c r="AR138" s="198" t="s">
        <v>165</v>
      </c>
      <c r="AT138" s="198" t="s">
        <v>161</v>
      </c>
      <c r="AU138" s="198" t="s">
        <v>87</v>
      </c>
      <c r="AY138" s="18" t="s">
        <v>160</v>
      </c>
      <c r="BE138" s="199">
        <f>IF(N138="základní",J138,0)</f>
        <v>0</v>
      </c>
      <c r="BF138" s="199">
        <f>IF(N138="snížená",J138,0)</f>
        <v>0</v>
      </c>
      <c r="BG138" s="199">
        <f>IF(N138="zákl. přenesená",J138,0)</f>
        <v>0</v>
      </c>
      <c r="BH138" s="199">
        <f>IF(N138="sníž. přenesená",J138,0)</f>
        <v>0</v>
      </c>
      <c r="BI138" s="199">
        <f>IF(N138="nulová",J138,0)</f>
        <v>0</v>
      </c>
      <c r="BJ138" s="18" t="s">
        <v>85</v>
      </c>
      <c r="BK138" s="199">
        <f>ROUND(I138*H138,2)</f>
        <v>0</v>
      </c>
      <c r="BL138" s="18" t="s">
        <v>165</v>
      </c>
      <c r="BM138" s="198" t="s">
        <v>271</v>
      </c>
    </row>
    <row r="139" spans="1:65" s="2" customFormat="1" ht="21.75" customHeight="1">
      <c r="A139" s="35"/>
      <c r="B139" s="36"/>
      <c r="C139" s="186" t="s">
        <v>198</v>
      </c>
      <c r="D139" s="186" t="s">
        <v>161</v>
      </c>
      <c r="E139" s="187" t="s">
        <v>272</v>
      </c>
      <c r="F139" s="188" t="s">
        <v>273</v>
      </c>
      <c r="G139" s="189" t="s">
        <v>274</v>
      </c>
      <c r="H139" s="190">
        <v>30</v>
      </c>
      <c r="I139" s="191"/>
      <c r="J139" s="192">
        <f>ROUND(I139*H139,2)</f>
        <v>0</v>
      </c>
      <c r="K139" s="193"/>
      <c r="L139" s="40"/>
      <c r="M139" s="194" t="s">
        <v>1</v>
      </c>
      <c r="N139" s="195" t="s">
        <v>42</v>
      </c>
      <c r="O139" s="72"/>
      <c r="P139" s="196">
        <f>O139*H139</f>
        <v>0</v>
      </c>
      <c r="Q139" s="196">
        <v>0</v>
      </c>
      <c r="R139" s="196">
        <f>Q139*H139</f>
        <v>0</v>
      </c>
      <c r="S139" s="196">
        <v>0</v>
      </c>
      <c r="T139" s="197">
        <f>S139*H139</f>
        <v>0</v>
      </c>
      <c r="U139" s="35"/>
      <c r="V139" s="35"/>
      <c r="W139" s="35"/>
      <c r="X139" s="35"/>
      <c r="Y139" s="35"/>
      <c r="Z139" s="35"/>
      <c r="AA139" s="35"/>
      <c r="AB139" s="35"/>
      <c r="AC139" s="35"/>
      <c r="AD139" s="35"/>
      <c r="AE139" s="35"/>
      <c r="AR139" s="198" t="s">
        <v>165</v>
      </c>
      <c r="AT139" s="198" t="s">
        <v>161</v>
      </c>
      <c r="AU139" s="198" t="s">
        <v>87</v>
      </c>
      <c r="AY139" s="18" t="s">
        <v>160</v>
      </c>
      <c r="BE139" s="199">
        <f>IF(N139="základní",J139,0)</f>
        <v>0</v>
      </c>
      <c r="BF139" s="199">
        <f>IF(N139="snížená",J139,0)</f>
        <v>0</v>
      </c>
      <c r="BG139" s="199">
        <f>IF(N139="zákl. přenesená",J139,0)</f>
        <v>0</v>
      </c>
      <c r="BH139" s="199">
        <f>IF(N139="sníž. přenesená",J139,0)</f>
        <v>0</v>
      </c>
      <c r="BI139" s="199">
        <f>IF(N139="nulová",J139,0)</f>
        <v>0</v>
      </c>
      <c r="BJ139" s="18" t="s">
        <v>85</v>
      </c>
      <c r="BK139" s="199">
        <f>ROUND(I139*H139,2)</f>
        <v>0</v>
      </c>
      <c r="BL139" s="18" t="s">
        <v>165</v>
      </c>
      <c r="BM139" s="198" t="s">
        <v>275</v>
      </c>
    </row>
    <row r="140" spans="1:65" s="2" customFormat="1" ht="21.75" customHeight="1">
      <c r="A140" s="35"/>
      <c r="B140" s="36"/>
      <c r="C140" s="186" t="s">
        <v>158</v>
      </c>
      <c r="D140" s="186" t="s">
        <v>161</v>
      </c>
      <c r="E140" s="187" t="s">
        <v>276</v>
      </c>
      <c r="F140" s="188" t="s">
        <v>277</v>
      </c>
      <c r="G140" s="189" t="s">
        <v>274</v>
      </c>
      <c r="H140" s="190">
        <v>3.25</v>
      </c>
      <c r="I140" s="191"/>
      <c r="J140" s="192">
        <f>ROUND(I140*H140,2)</f>
        <v>0</v>
      </c>
      <c r="K140" s="193"/>
      <c r="L140" s="40"/>
      <c r="M140" s="194" t="s">
        <v>1</v>
      </c>
      <c r="N140" s="195" t="s">
        <v>42</v>
      </c>
      <c r="O140" s="72"/>
      <c r="P140" s="196">
        <f>O140*H140</f>
        <v>0</v>
      </c>
      <c r="Q140" s="196">
        <v>0</v>
      </c>
      <c r="R140" s="196">
        <f>Q140*H140</f>
        <v>0</v>
      </c>
      <c r="S140" s="196">
        <v>0</v>
      </c>
      <c r="T140" s="197">
        <f>S140*H140</f>
        <v>0</v>
      </c>
      <c r="U140" s="35"/>
      <c r="V140" s="35"/>
      <c r="W140" s="35"/>
      <c r="X140" s="35"/>
      <c r="Y140" s="35"/>
      <c r="Z140" s="35"/>
      <c r="AA140" s="35"/>
      <c r="AB140" s="35"/>
      <c r="AC140" s="35"/>
      <c r="AD140" s="35"/>
      <c r="AE140" s="35"/>
      <c r="AR140" s="198" t="s">
        <v>165</v>
      </c>
      <c r="AT140" s="198" t="s">
        <v>161</v>
      </c>
      <c r="AU140" s="198" t="s">
        <v>87</v>
      </c>
      <c r="AY140" s="18" t="s">
        <v>160</v>
      </c>
      <c r="BE140" s="199">
        <f>IF(N140="základní",J140,0)</f>
        <v>0</v>
      </c>
      <c r="BF140" s="199">
        <f>IF(N140="snížená",J140,0)</f>
        <v>0</v>
      </c>
      <c r="BG140" s="199">
        <f>IF(N140="zákl. přenesená",J140,0)</f>
        <v>0</v>
      </c>
      <c r="BH140" s="199">
        <f>IF(N140="sníž. přenesená",J140,0)</f>
        <v>0</v>
      </c>
      <c r="BI140" s="199">
        <f>IF(N140="nulová",J140,0)</f>
        <v>0</v>
      </c>
      <c r="BJ140" s="18" t="s">
        <v>85</v>
      </c>
      <c r="BK140" s="199">
        <f>ROUND(I140*H140,2)</f>
        <v>0</v>
      </c>
      <c r="BL140" s="18" t="s">
        <v>165</v>
      </c>
      <c r="BM140" s="198" t="s">
        <v>278</v>
      </c>
    </row>
    <row r="141" spans="1:47" s="2" customFormat="1" ht="19.5">
      <c r="A141" s="35"/>
      <c r="B141" s="36"/>
      <c r="C141" s="37"/>
      <c r="D141" s="204" t="s">
        <v>187</v>
      </c>
      <c r="E141" s="37"/>
      <c r="F141" s="214" t="s">
        <v>279</v>
      </c>
      <c r="G141" s="37"/>
      <c r="H141" s="37"/>
      <c r="I141" s="215"/>
      <c r="J141" s="37"/>
      <c r="K141" s="37"/>
      <c r="L141" s="40"/>
      <c r="M141" s="216"/>
      <c r="N141" s="217"/>
      <c r="O141" s="72"/>
      <c r="P141" s="72"/>
      <c r="Q141" s="72"/>
      <c r="R141" s="72"/>
      <c r="S141" s="72"/>
      <c r="T141" s="73"/>
      <c r="U141" s="35"/>
      <c r="V141" s="35"/>
      <c r="W141" s="35"/>
      <c r="X141" s="35"/>
      <c r="Y141" s="35"/>
      <c r="Z141" s="35"/>
      <c r="AA141" s="35"/>
      <c r="AB141" s="35"/>
      <c r="AC141" s="35"/>
      <c r="AD141" s="35"/>
      <c r="AE141" s="35"/>
      <c r="AT141" s="18" t="s">
        <v>187</v>
      </c>
      <c r="AU141" s="18" t="s">
        <v>87</v>
      </c>
    </row>
    <row r="142" spans="2:51" s="13" customFormat="1" ht="11.25">
      <c r="B142" s="202"/>
      <c r="C142" s="203"/>
      <c r="D142" s="204" t="s">
        <v>181</v>
      </c>
      <c r="E142" s="205" t="s">
        <v>1</v>
      </c>
      <c r="F142" s="206" t="s">
        <v>280</v>
      </c>
      <c r="G142" s="203"/>
      <c r="H142" s="207">
        <v>3.25</v>
      </c>
      <c r="I142" s="208"/>
      <c r="J142" s="203"/>
      <c r="K142" s="203"/>
      <c r="L142" s="209"/>
      <c r="M142" s="210"/>
      <c r="N142" s="211"/>
      <c r="O142" s="211"/>
      <c r="P142" s="211"/>
      <c r="Q142" s="211"/>
      <c r="R142" s="211"/>
      <c r="S142" s="211"/>
      <c r="T142" s="212"/>
      <c r="AT142" s="213" t="s">
        <v>181</v>
      </c>
      <c r="AU142" s="213" t="s">
        <v>87</v>
      </c>
      <c r="AV142" s="13" t="s">
        <v>87</v>
      </c>
      <c r="AW142" s="13" t="s">
        <v>32</v>
      </c>
      <c r="AX142" s="13" t="s">
        <v>77</v>
      </c>
      <c r="AY142" s="213" t="s">
        <v>160</v>
      </c>
    </row>
    <row r="143" spans="2:51" s="14" customFormat="1" ht="11.25">
      <c r="B143" s="223"/>
      <c r="C143" s="224"/>
      <c r="D143" s="204" t="s">
        <v>181</v>
      </c>
      <c r="E143" s="225" t="s">
        <v>1</v>
      </c>
      <c r="F143" s="226" t="s">
        <v>281</v>
      </c>
      <c r="G143" s="224"/>
      <c r="H143" s="227">
        <v>3.25</v>
      </c>
      <c r="I143" s="228"/>
      <c r="J143" s="224"/>
      <c r="K143" s="224"/>
      <c r="L143" s="229"/>
      <c r="M143" s="230"/>
      <c r="N143" s="231"/>
      <c r="O143" s="231"/>
      <c r="P143" s="231"/>
      <c r="Q143" s="231"/>
      <c r="R143" s="231"/>
      <c r="S143" s="231"/>
      <c r="T143" s="232"/>
      <c r="AT143" s="233" t="s">
        <v>181</v>
      </c>
      <c r="AU143" s="233" t="s">
        <v>87</v>
      </c>
      <c r="AV143" s="14" t="s">
        <v>165</v>
      </c>
      <c r="AW143" s="14" t="s">
        <v>32</v>
      </c>
      <c r="AX143" s="14" t="s">
        <v>85</v>
      </c>
      <c r="AY143" s="233" t="s">
        <v>160</v>
      </c>
    </row>
    <row r="144" spans="1:65" s="2" customFormat="1" ht="21.75" customHeight="1">
      <c r="A144" s="35"/>
      <c r="B144" s="36"/>
      <c r="C144" s="186" t="s">
        <v>207</v>
      </c>
      <c r="D144" s="186" t="s">
        <v>161</v>
      </c>
      <c r="E144" s="187" t="s">
        <v>282</v>
      </c>
      <c r="F144" s="188" t="s">
        <v>283</v>
      </c>
      <c r="G144" s="189" t="s">
        <v>274</v>
      </c>
      <c r="H144" s="190">
        <v>61.2</v>
      </c>
      <c r="I144" s="191"/>
      <c r="J144" s="192">
        <f>ROUND(I144*H144,2)</f>
        <v>0</v>
      </c>
      <c r="K144" s="193"/>
      <c r="L144" s="40"/>
      <c r="M144" s="194" t="s">
        <v>1</v>
      </c>
      <c r="N144" s="195" t="s">
        <v>42</v>
      </c>
      <c r="O144" s="72"/>
      <c r="P144" s="196">
        <f>O144*H144</f>
        <v>0</v>
      </c>
      <c r="Q144" s="196">
        <v>0</v>
      </c>
      <c r="R144" s="196">
        <f>Q144*H144</f>
        <v>0</v>
      </c>
      <c r="S144" s="196">
        <v>0</v>
      </c>
      <c r="T144" s="197">
        <f>S144*H144</f>
        <v>0</v>
      </c>
      <c r="U144" s="35"/>
      <c r="V144" s="35"/>
      <c r="W144" s="35"/>
      <c r="X144" s="35"/>
      <c r="Y144" s="35"/>
      <c r="Z144" s="35"/>
      <c r="AA144" s="35"/>
      <c r="AB144" s="35"/>
      <c r="AC144" s="35"/>
      <c r="AD144" s="35"/>
      <c r="AE144" s="35"/>
      <c r="AR144" s="198" t="s">
        <v>165</v>
      </c>
      <c r="AT144" s="198" t="s">
        <v>161</v>
      </c>
      <c r="AU144" s="198" t="s">
        <v>87</v>
      </c>
      <c r="AY144" s="18" t="s">
        <v>160</v>
      </c>
      <c r="BE144" s="199">
        <f>IF(N144="základní",J144,0)</f>
        <v>0</v>
      </c>
      <c r="BF144" s="199">
        <f>IF(N144="snížená",J144,0)</f>
        <v>0</v>
      </c>
      <c r="BG144" s="199">
        <f>IF(N144="zákl. přenesená",J144,0)</f>
        <v>0</v>
      </c>
      <c r="BH144" s="199">
        <f>IF(N144="sníž. přenesená",J144,0)</f>
        <v>0</v>
      </c>
      <c r="BI144" s="199">
        <f>IF(N144="nulová",J144,0)</f>
        <v>0</v>
      </c>
      <c r="BJ144" s="18" t="s">
        <v>85</v>
      </c>
      <c r="BK144" s="199">
        <f>ROUND(I144*H144,2)</f>
        <v>0</v>
      </c>
      <c r="BL144" s="18" t="s">
        <v>165</v>
      </c>
      <c r="BM144" s="198" t="s">
        <v>284</v>
      </c>
    </row>
    <row r="145" spans="2:51" s="13" customFormat="1" ht="11.25">
      <c r="B145" s="202"/>
      <c r="C145" s="203"/>
      <c r="D145" s="204" t="s">
        <v>181</v>
      </c>
      <c r="E145" s="205" t="s">
        <v>1</v>
      </c>
      <c r="F145" s="206" t="s">
        <v>285</v>
      </c>
      <c r="G145" s="203"/>
      <c r="H145" s="207">
        <v>54</v>
      </c>
      <c r="I145" s="208"/>
      <c r="J145" s="203"/>
      <c r="K145" s="203"/>
      <c r="L145" s="209"/>
      <c r="M145" s="210"/>
      <c r="N145" s="211"/>
      <c r="O145" s="211"/>
      <c r="P145" s="211"/>
      <c r="Q145" s="211"/>
      <c r="R145" s="211"/>
      <c r="S145" s="211"/>
      <c r="T145" s="212"/>
      <c r="AT145" s="213" t="s">
        <v>181</v>
      </c>
      <c r="AU145" s="213" t="s">
        <v>87</v>
      </c>
      <c r="AV145" s="13" t="s">
        <v>87</v>
      </c>
      <c r="AW145" s="13" t="s">
        <v>32</v>
      </c>
      <c r="AX145" s="13" t="s">
        <v>77</v>
      </c>
      <c r="AY145" s="213" t="s">
        <v>160</v>
      </c>
    </row>
    <row r="146" spans="2:51" s="13" customFormat="1" ht="11.25">
      <c r="B146" s="202"/>
      <c r="C146" s="203"/>
      <c r="D146" s="204" t="s">
        <v>181</v>
      </c>
      <c r="E146" s="205" t="s">
        <v>1</v>
      </c>
      <c r="F146" s="206" t="s">
        <v>286</v>
      </c>
      <c r="G146" s="203"/>
      <c r="H146" s="207">
        <v>7.2</v>
      </c>
      <c r="I146" s="208"/>
      <c r="J146" s="203"/>
      <c r="K146" s="203"/>
      <c r="L146" s="209"/>
      <c r="M146" s="210"/>
      <c r="N146" s="211"/>
      <c r="O146" s="211"/>
      <c r="P146" s="211"/>
      <c r="Q146" s="211"/>
      <c r="R146" s="211"/>
      <c r="S146" s="211"/>
      <c r="T146" s="212"/>
      <c r="AT146" s="213" t="s">
        <v>181</v>
      </c>
      <c r="AU146" s="213" t="s">
        <v>87</v>
      </c>
      <c r="AV146" s="13" t="s">
        <v>87</v>
      </c>
      <c r="AW146" s="13" t="s">
        <v>32</v>
      </c>
      <c r="AX146" s="13" t="s">
        <v>77</v>
      </c>
      <c r="AY146" s="213" t="s">
        <v>160</v>
      </c>
    </row>
    <row r="147" spans="2:51" s="14" customFormat="1" ht="11.25">
      <c r="B147" s="223"/>
      <c r="C147" s="224"/>
      <c r="D147" s="204" t="s">
        <v>181</v>
      </c>
      <c r="E147" s="225" t="s">
        <v>1</v>
      </c>
      <c r="F147" s="226" t="s">
        <v>281</v>
      </c>
      <c r="G147" s="224"/>
      <c r="H147" s="227">
        <v>61.2</v>
      </c>
      <c r="I147" s="228"/>
      <c r="J147" s="224"/>
      <c r="K147" s="224"/>
      <c r="L147" s="229"/>
      <c r="M147" s="230"/>
      <c r="N147" s="231"/>
      <c r="O147" s="231"/>
      <c r="P147" s="231"/>
      <c r="Q147" s="231"/>
      <c r="R147" s="231"/>
      <c r="S147" s="231"/>
      <c r="T147" s="232"/>
      <c r="AT147" s="233" t="s">
        <v>181</v>
      </c>
      <c r="AU147" s="233" t="s">
        <v>87</v>
      </c>
      <c r="AV147" s="14" t="s">
        <v>165</v>
      </c>
      <c r="AW147" s="14" t="s">
        <v>32</v>
      </c>
      <c r="AX147" s="14" t="s">
        <v>85</v>
      </c>
      <c r="AY147" s="233" t="s">
        <v>160</v>
      </c>
    </row>
    <row r="148" spans="1:65" s="2" customFormat="1" ht="33" customHeight="1">
      <c r="A148" s="35"/>
      <c r="B148" s="36"/>
      <c r="C148" s="186" t="s">
        <v>214</v>
      </c>
      <c r="D148" s="186" t="s">
        <v>161</v>
      </c>
      <c r="E148" s="187" t="s">
        <v>287</v>
      </c>
      <c r="F148" s="188" t="s">
        <v>288</v>
      </c>
      <c r="G148" s="189" t="s">
        <v>210</v>
      </c>
      <c r="H148" s="190">
        <v>35.2</v>
      </c>
      <c r="I148" s="191"/>
      <c r="J148" s="192">
        <f>ROUND(I148*H148,2)</f>
        <v>0</v>
      </c>
      <c r="K148" s="193"/>
      <c r="L148" s="40"/>
      <c r="M148" s="194" t="s">
        <v>1</v>
      </c>
      <c r="N148" s="195" t="s">
        <v>42</v>
      </c>
      <c r="O148" s="72"/>
      <c r="P148" s="196">
        <f>O148*H148</f>
        <v>0</v>
      </c>
      <c r="Q148" s="196">
        <v>0</v>
      </c>
      <c r="R148" s="196">
        <f>Q148*H148</f>
        <v>0</v>
      </c>
      <c r="S148" s="196">
        <v>0</v>
      </c>
      <c r="T148" s="197">
        <f>S148*H148</f>
        <v>0</v>
      </c>
      <c r="U148" s="35"/>
      <c r="V148" s="35"/>
      <c r="W148" s="35"/>
      <c r="X148" s="35"/>
      <c r="Y148" s="35"/>
      <c r="Z148" s="35"/>
      <c r="AA148" s="35"/>
      <c r="AB148" s="35"/>
      <c r="AC148" s="35"/>
      <c r="AD148" s="35"/>
      <c r="AE148" s="35"/>
      <c r="AR148" s="198" t="s">
        <v>165</v>
      </c>
      <c r="AT148" s="198" t="s">
        <v>161</v>
      </c>
      <c r="AU148" s="198" t="s">
        <v>87</v>
      </c>
      <c r="AY148" s="18" t="s">
        <v>160</v>
      </c>
      <c r="BE148" s="199">
        <f>IF(N148="základní",J148,0)</f>
        <v>0</v>
      </c>
      <c r="BF148" s="199">
        <f>IF(N148="snížená",J148,0)</f>
        <v>0</v>
      </c>
      <c r="BG148" s="199">
        <f>IF(N148="zákl. přenesená",J148,0)</f>
        <v>0</v>
      </c>
      <c r="BH148" s="199">
        <f>IF(N148="sníž. přenesená",J148,0)</f>
        <v>0</v>
      </c>
      <c r="BI148" s="199">
        <f>IF(N148="nulová",J148,0)</f>
        <v>0</v>
      </c>
      <c r="BJ148" s="18" t="s">
        <v>85</v>
      </c>
      <c r="BK148" s="199">
        <f>ROUND(I148*H148,2)</f>
        <v>0</v>
      </c>
      <c r="BL148" s="18" t="s">
        <v>165</v>
      </c>
      <c r="BM148" s="198" t="s">
        <v>289</v>
      </c>
    </row>
    <row r="149" spans="1:65" s="2" customFormat="1" ht="33" customHeight="1">
      <c r="A149" s="35"/>
      <c r="B149" s="36"/>
      <c r="C149" s="186" t="s">
        <v>219</v>
      </c>
      <c r="D149" s="186" t="s">
        <v>161</v>
      </c>
      <c r="E149" s="187" t="s">
        <v>290</v>
      </c>
      <c r="F149" s="188" t="s">
        <v>291</v>
      </c>
      <c r="G149" s="189" t="s">
        <v>274</v>
      </c>
      <c r="H149" s="190">
        <v>6.738</v>
      </c>
      <c r="I149" s="191"/>
      <c r="J149" s="192">
        <f>ROUND(I149*H149,2)</f>
        <v>0</v>
      </c>
      <c r="K149" s="193"/>
      <c r="L149" s="40"/>
      <c r="M149" s="194" t="s">
        <v>1</v>
      </c>
      <c r="N149" s="195" t="s">
        <v>42</v>
      </c>
      <c r="O149" s="72"/>
      <c r="P149" s="196">
        <f>O149*H149</f>
        <v>0</v>
      </c>
      <c r="Q149" s="196">
        <v>0</v>
      </c>
      <c r="R149" s="196">
        <f>Q149*H149</f>
        <v>0</v>
      </c>
      <c r="S149" s="196">
        <v>0</v>
      </c>
      <c r="T149" s="197">
        <f>S149*H149</f>
        <v>0</v>
      </c>
      <c r="U149" s="35"/>
      <c r="V149" s="35"/>
      <c r="W149" s="35"/>
      <c r="X149" s="35"/>
      <c r="Y149" s="35"/>
      <c r="Z149" s="35"/>
      <c r="AA149" s="35"/>
      <c r="AB149" s="35"/>
      <c r="AC149" s="35"/>
      <c r="AD149" s="35"/>
      <c r="AE149" s="35"/>
      <c r="AR149" s="198" t="s">
        <v>165</v>
      </c>
      <c r="AT149" s="198" t="s">
        <v>161</v>
      </c>
      <c r="AU149" s="198" t="s">
        <v>87</v>
      </c>
      <c r="AY149" s="18" t="s">
        <v>160</v>
      </c>
      <c r="BE149" s="199">
        <f>IF(N149="základní",J149,0)</f>
        <v>0</v>
      </c>
      <c r="BF149" s="199">
        <f>IF(N149="snížená",J149,0)</f>
        <v>0</v>
      </c>
      <c r="BG149" s="199">
        <f>IF(N149="zákl. přenesená",J149,0)</f>
        <v>0</v>
      </c>
      <c r="BH149" s="199">
        <f>IF(N149="sníž. přenesená",J149,0)</f>
        <v>0</v>
      </c>
      <c r="BI149" s="199">
        <f>IF(N149="nulová",J149,0)</f>
        <v>0</v>
      </c>
      <c r="BJ149" s="18" t="s">
        <v>85</v>
      </c>
      <c r="BK149" s="199">
        <f>ROUND(I149*H149,2)</f>
        <v>0</v>
      </c>
      <c r="BL149" s="18" t="s">
        <v>165</v>
      </c>
      <c r="BM149" s="198" t="s">
        <v>292</v>
      </c>
    </row>
    <row r="150" spans="2:51" s="13" customFormat="1" ht="11.25">
      <c r="B150" s="202"/>
      <c r="C150" s="203"/>
      <c r="D150" s="204" t="s">
        <v>181</v>
      </c>
      <c r="E150" s="205" t="s">
        <v>1</v>
      </c>
      <c r="F150" s="206" t="s">
        <v>293</v>
      </c>
      <c r="G150" s="203"/>
      <c r="H150" s="207">
        <v>5.838</v>
      </c>
      <c r="I150" s="208"/>
      <c r="J150" s="203"/>
      <c r="K150" s="203"/>
      <c r="L150" s="209"/>
      <c r="M150" s="210"/>
      <c r="N150" s="211"/>
      <c r="O150" s="211"/>
      <c r="P150" s="211"/>
      <c r="Q150" s="211"/>
      <c r="R150" s="211"/>
      <c r="S150" s="211"/>
      <c r="T150" s="212"/>
      <c r="AT150" s="213" t="s">
        <v>181</v>
      </c>
      <c r="AU150" s="213" t="s">
        <v>87</v>
      </c>
      <c r="AV150" s="13" t="s">
        <v>87</v>
      </c>
      <c r="AW150" s="13" t="s">
        <v>32</v>
      </c>
      <c r="AX150" s="13" t="s">
        <v>77</v>
      </c>
      <c r="AY150" s="213" t="s">
        <v>160</v>
      </c>
    </row>
    <row r="151" spans="2:51" s="13" customFormat="1" ht="11.25">
      <c r="B151" s="202"/>
      <c r="C151" s="203"/>
      <c r="D151" s="204" t="s">
        <v>181</v>
      </c>
      <c r="E151" s="205" t="s">
        <v>1</v>
      </c>
      <c r="F151" s="206" t="s">
        <v>294</v>
      </c>
      <c r="G151" s="203"/>
      <c r="H151" s="207">
        <v>0.9</v>
      </c>
      <c r="I151" s="208"/>
      <c r="J151" s="203"/>
      <c r="K151" s="203"/>
      <c r="L151" s="209"/>
      <c r="M151" s="210"/>
      <c r="N151" s="211"/>
      <c r="O151" s="211"/>
      <c r="P151" s="211"/>
      <c r="Q151" s="211"/>
      <c r="R151" s="211"/>
      <c r="S151" s="211"/>
      <c r="T151" s="212"/>
      <c r="AT151" s="213" t="s">
        <v>181</v>
      </c>
      <c r="AU151" s="213" t="s">
        <v>87</v>
      </c>
      <c r="AV151" s="13" t="s">
        <v>87</v>
      </c>
      <c r="AW151" s="13" t="s">
        <v>32</v>
      </c>
      <c r="AX151" s="13" t="s">
        <v>77</v>
      </c>
      <c r="AY151" s="213" t="s">
        <v>160</v>
      </c>
    </row>
    <row r="152" spans="2:51" s="14" customFormat="1" ht="11.25">
      <c r="B152" s="223"/>
      <c r="C152" s="224"/>
      <c r="D152" s="204" t="s">
        <v>181</v>
      </c>
      <c r="E152" s="225" t="s">
        <v>1</v>
      </c>
      <c r="F152" s="226" t="s">
        <v>281</v>
      </c>
      <c r="G152" s="224"/>
      <c r="H152" s="227">
        <v>6.738</v>
      </c>
      <c r="I152" s="228"/>
      <c r="J152" s="224"/>
      <c r="K152" s="224"/>
      <c r="L152" s="229"/>
      <c r="M152" s="230"/>
      <c r="N152" s="231"/>
      <c r="O152" s="231"/>
      <c r="P152" s="231"/>
      <c r="Q152" s="231"/>
      <c r="R152" s="231"/>
      <c r="S152" s="231"/>
      <c r="T152" s="232"/>
      <c r="AT152" s="233" t="s">
        <v>181</v>
      </c>
      <c r="AU152" s="233" t="s">
        <v>87</v>
      </c>
      <c r="AV152" s="14" t="s">
        <v>165</v>
      </c>
      <c r="AW152" s="14" t="s">
        <v>32</v>
      </c>
      <c r="AX152" s="14" t="s">
        <v>85</v>
      </c>
      <c r="AY152" s="233" t="s">
        <v>160</v>
      </c>
    </row>
    <row r="153" spans="1:65" s="2" customFormat="1" ht="33" customHeight="1">
      <c r="A153" s="35"/>
      <c r="B153" s="36"/>
      <c r="C153" s="186" t="s">
        <v>224</v>
      </c>
      <c r="D153" s="186" t="s">
        <v>161</v>
      </c>
      <c r="E153" s="187" t="s">
        <v>295</v>
      </c>
      <c r="F153" s="188" t="s">
        <v>296</v>
      </c>
      <c r="G153" s="189" t="s">
        <v>274</v>
      </c>
      <c r="H153" s="190">
        <v>66.713</v>
      </c>
      <c r="I153" s="191"/>
      <c r="J153" s="192">
        <f>ROUND(I153*H153,2)</f>
        <v>0</v>
      </c>
      <c r="K153" s="193"/>
      <c r="L153" s="40"/>
      <c r="M153" s="194" t="s">
        <v>1</v>
      </c>
      <c r="N153" s="195" t="s">
        <v>42</v>
      </c>
      <c r="O153" s="72"/>
      <c r="P153" s="196">
        <f>O153*H153</f>
        <v>0</v>
      </c>
      <c r="Q153" s="196">
        <v>0</v>
      </c>
      <c r="R153" s="196">
        <f>Q153*H153</f>
        <v>0</v>
      </c>
      <c r="S153" s="196">
        <v>0</v>
      </c>
      <c r="T153" s="197">
        <f>S153*H153</f>
        <v>0</v>
      </c>
      <c r="U153" s="35"/>
      <c r="V153" s="35"/>
      <c r="W153" s="35"/>
      <c r="X153" s="35"/>
      <c r="Y153" s="35"/>
      <c r="Z153" s="35"/>
      <c r="AA153" s="35"/>
      <c r="AB153" s="35"/>
      <c r="AC153" s="35"/>
      <c r="AD153" s="35"/>
      <c r="AE153" s="35"/>
      <c r="AR153" s="198" t="s">
        <v>165</v>
      </c>
      <c r="AT153" s="198" t="s">
        <v>161</v>
      </c>
      <c r="AU153" s="198" t="s">
        <v>87</v>
      </c>
      <c r="AY153" s="18" t="s">
        <v>160</v>
      </c>
      <c r="BE153" s="199">
        <f>IF(N153="základní",J153,0)</f>
        <v>0</v>
      </c>
      <c r="BF153" s="199">
        <f>IF(N153="snížená",J153,0)</f>
        <v>0</v>
      </c>
      <c r="BG153" s="199">
        <f>IF(N153="zákl. přenesená",J153,0)</f>
        <v>0</v>
      </c>
      <c r="BH153" s="199">
        <f>IF(N153="sníž. přenesená",J153,0)</f>
        <v>0</v>
      </c>
      <c r="BI153" s="199">
        <f>IF(N153="nulová",J153,0)</f>
        <v>0</v>
      </c>
      <c r="BJ153" s="18" t="s">
        <v>85</v>
      </c>
      <c r="BK153" s="199">
        <f>ROUND(I153*H153,2)</f>
        <v>0</v>
      </c>
      <c r="BL153" s="18" t="s">
        <v>165</v>
      </c>
      <c r="BM153" s="198" t="s">
        <v>297</v>
      </c>
    </row>
    <row r="154" spans="1:47" s="2" customFormat="1" ht="19.5">
      <c r="A154" s="35"/>
      <c r="B154" s="36"/>
      <c r="C154" s="37"/>
      <c r="D154" s="204" t="s">
        <v>187</v>
      </c>
      <c r="E154" s="37"/>
      <c r="F154" s="214" t="s">
        <v>298</v>
      </c>
      <c r="G154" s="37"/>
      <c r="H154" s="37"/>
      <c r="I154" s="215"/>
      <c r="J154" s="37"/>
      <c r="K154" s="37"/>
      <c r="L154" s="40"/>
      <c r="M154" s="216"/>
      <c r="N154" s="217"/>
      <c r="O154" s="72"/>
      <c r="P154" s="72"/>
      <c r="Q154" s="72"/>
      <c r="R154" s="72"/>
      <c r="S154" s="72"/>
      <c r="T154" s="73"/>
      <c r="U154" s="35"/>
      <c r="V154" s="35"/>
      <c r="W154" s="35"/>
      <c r="X154" s="35"/>
      <c r="Y154" s="35"/>
      <c r="Z154" s="35"/>
      <c r="AA154" s="35"/>
      <c r="AB154" s="35"/>
      <c r="AC154" s="35"/>
      <c r="AD154" s="35"/>
      <c r="AE154" s="35"/>
      <c r="AT154" s="18" t="s">
        <v>187</v>
      </c>
      <c r="AU154" s="18" t="s">
        <v>87</v>
      </c>
    </row>
    <row r="155" spans="2:51" s="13" customFormat="1" ht="22.5">
      <c r="B155" s="202"/>
      <c r="C155" s="203"/>
      <c r="D155" s="204" t="s">
        <v>181</v>
      </c>
      <c r="E155" s="205" t="s">
        <v>1</v>
      </c>
      <c r="F155" s="206" t="s">
        <v>299</v>
      </c>
      <c r="G155" s="203"/>
      <c r="H155" s="207">
        <v>66.713</v>
      </c>
      <c r="I155" s="208"/>
      <c r="J155" s="203"/>
      <c r="K155" s="203"/>
      <c r="L155" s="209"/>
      <c r="M155" s="210"/>
      <c r="N155" s="211"/>
      <c r="O155" s="211"/>
      <c r="P155" s="211"/>
      <c r="Q155" s="211"/>
      <c r="R155" s="211"/>
      <c r="S155" s="211"/>
      <c r="T155" s="212"/>
      <c r="AT155" s="213" t="s">
        <v>181</v>
      </c>
      <c r="AU155" s="213" t="s">
        <v>87</v>
      </c>
      <c r="AV155" s="13" t="s">
        <v>87</v>
      </c>
      <c r="AW155" s="13" t="s">
        <v>32</v>
      </c>
      <c r="AX155" s="13" t="s">
        <v>77</v>
      </c>
      <c r="AY155" s="213" t="s">
        <v>160</v>
      </c>
    </row>
    <row r="156" spans="2:51" s="14" customFormat="1" ht="11.25">
      <c r="B156" s="223"/>
      <c r="C156" s="224"/>
      <c r="D156" s="204" t="s">
        <v>181</v>
      </c>
      <c r="E156" s="225" t="s">
        <v>1</v>
      </c>
      <c r="F156" s="226" t="s">
        <v>281</v>
      </c>
      <c r="G156" s="224"/>
      <c r="H156" s="227">
        <v>66.713</v>
      </c>
      <c r="I156" s="228"/>
      <c r="J156" s="224"/>
      <c r="K156" s="224"/>
      <c r="L156" s="229"/>
      <c r="M156" s="230"/>
      <c r="N156" s="231"/>
      <c r="O156" s="231"/>
      <c r="P156" s="231"/>
      <c r="Q156" s="231"/>
      <c r="R156" s="231"/>
      <c r="S156" s="231"/>
      <c r="T156" s="232"/>
      <c r="AT156" s="233" t="s">
        <v>181</v>
      </c>
      <c r="AU156" s="233" t="s">
        <v>87</v>
      </c>
      <c r="AV156" s="14" t="s">
        <v>165</v>
      </c>
      <c r="AW156" s="14" t="s">
        <v>32</v>
      </c>
      <c r="AX156" s="14" t="s">
        <v>85</v>
      </c>
      <c r="AY156" s="233" t="s">
        <v>160</v>
      </c>
    </row>
    <row r="157" spans="1:65" s="2" customFormat="1" ht="33" customHeight="1">
      <c r="A157" s="35"/>
      <c r="B157" s="36"/>
      <c r="C157" s="186" t="s">
        <v>229</v>
      </c>
      <c r="D157" s="186" t="s">
        <v>161</v>
      </c>
      <c r="E157" s="187" t="s">
        <v>300</v>
      </c>
      <c r="F157" s="188" t="s">
        <v>301</v>
      </c>
      <c r="G157" s="189" t="s">
        <v>274</v>
      </c>
      <c r="H157" s="190">
        <v>266.852</v>
      </c>
      <c r="I157" s="191"/>
      <c r="J157" s="192">
        <f>ROUND(I157*H157,2)</f>
        <v>0</v>
      </c>
      <c r="K157" s="193"/>
      <c r="L157" s="40"/>
      <c r="M157" s="194" t="s">
        <v>1</v>
      </c>
      <c r="N157" s="195" t="s">
        <v>42</v>
      </c>
      <c r="O157" s="72"/>
      <c r="P157" s="196">
        <f>O157*H157</f>
        <v>0</v>
      </c>
      <c r="Q157" s="196">
        <v>0</v>
      </c>
      <c r="R157" s="196">
        <f>Q157*H157</f>
        <v>0</v>
      </c>
      <c r="S157" s="196">
        <v>0</v>
      </c>
      <c r="T157" s="197">
        <f>S157*H157</f>
        <v>0</v>
      </c>
      <c r="U157" s="35"/>
      <c r="V157" s="35"/>
      <c r="W157" s="35"/>
      <c r="X157" s="35"/>
      <c r="Y157" s="35"/>
      <c r="Z157" s="35"/>
      <c r="AA157" s="35"/>
      <c r="AB157" s="35"/>
      <c r="AC157" s="35"/>
      <c r="AD157" s="35"/>
      <c r="AE157" s="35"/>
      <c r="AR157" s="198" t="s">
        <v>165</v>
      </c>
      <c r="AT157" s="198" t="s">
        <v>161</v>
      </c>
      <c r="AU157" s="198" t="s">
        <v>87</v>
      </c>
      <c r="AY157" s="18" t="s">
        <v>160</v>
      </c>
      <c r="BE157" s="199">
        <f>IF(N157="základní",J157,0)</f>
        <v>0</v>
      </c>
      <c r="BF157" s="199">
        <f>IF(N157="snížená",J157,0)</f>
        <v>0</v>
      </c>
      <c r="BG157" s="199">
        <f>IF(N157="zákl. přenesená",J157,0)</f>
        <v>0</v>
      </c>
      <c r="BH157" s="199">
        <f>IF(N157="sníž. přenesená",J157,0)</f>
        <v>0</v>
      </c>
      <c r="BI157" s="199">
        <f>IF(N157="nulová",J157,0)</f>
        <v>0</v>
      </c>
      <c r="BJ157" s="18" t="s">
        <v>85</v>
      </c>
      <c r="BK157" s="199">
        <f>ROUND(I157*H157,2)</f>
        <v>0</v>
      </c>
      <c r="BL157" s="18" t="s">
        <v>165</v>
      </c>
      <c r="BM157" s="198" t="s">
        <v>302</v>
      </c>
    </row>
    <row r="158" spans="2:51" s="13" customFormat="1" ht="22.5">
      <c r="B158" s="202"/>
      <c r="C158" s="203"/>
      <c r="D158" s="204" t="s">
        <v>181</v>
      </c>
      <c r="E158" s="205" t="s">
        <v>1</v>
      </c>
      <c r="F158" s="206" t="s">
        <v>299</v>
      </c>
      <c r="G158" s="203"/>
      <c r="H158" s="207">
        <v>66.713</v>
      </c>
      <c r="I158" s="208"/>
      <c r="J158" s="203"/>
      <c r="K158" s="203"/>
      <c r="L158" s="209"/>
      <c r="M158" s="210"/>
      <c r="N158" s="211"/>
      <c r="O158" s="211"/>
      <c r="P158" s="211"/>
      <c r="Q158" s="211"/>
      <c r="R158" s="211"/>
      <c r="S158" s="211"/>
      <c r="T158" s="212"/>
      <c r="AT158" s="213" t="s">
        <v>181</v>
      </c>
      <c r="AU158" s="213" t="s">
        <v>87</v>
      </c>
      <c r="AV158" s="13" t="s">
        <v>87</v>
      </c>
      <c r="AW158" s="13" t="s">
        <v>32</v>
      </c>
      <c r="AX158" s="13" t="s">
        <v>77</v>
      </c>
      <c r="AY158" s="213" t="s">
        <v>160</v>
      </c>
    </row>
    <row r="159" spans="2:51" s="14" customFormat="1" ht="11.25">
      <c r="B159" s="223"/>
      <c r="C159" s="224"/>
      <c r="D159" s="204" t="s">
        <v>181</v>
      </c>
      <c r="E159" s="225" t="s">
        <v>1</v>
      </c>
      <c r="F159" s="226" t="s">
        <v>281</v>
      </c>
      <c r="G159" s="224"/>
      <c r="H159" s="227">
        <v>66.713</v>
      </c>
      <c r="I159" s="228"/>
      <c r="J159" s="224"/>
      <c r="K159" s="224"/>
      <c r="L159" s="229"/>
      <c r="M159" s="230"/>
      <c r="N159" s="231"/>
      <c r="O159" s="231"/>
      <c r="P159" s="231"/>
      <c r="Q159" s="231"/>
      <c r="R159" s="231"/>
      <c r="S159" s="231"/>
      <c r="T159" s="232"/>
      <c r="AT159" s="233" t="s">
        <v>181</v>
      </c>
      <c r="AU159" s="233" t="s">
        <v>87</v>
      </c>
      <c r="AV159" s="14" t="s">
        <v>165</v>
      </c>
      <c r="AW159" s="14" t="s">
        <v>32</v>
      </c>
      <c r="AX159" s="14" t="s">
        <v>85</v>
      </c>
      <c r="AY159" s="233" t="s">
        <v>160</v>
      </c>
    </row>
    <row r="160" spans="2:51" s="13" customFormat="1" ht="11.25">
      <c r="B160" s="202"/>
      <c r="C160" s="203"/>
      <c r="D160" s="204" t="s">
        <v>181</v>
      </c>
      <c r="E160" s="203"/>
      <c r="F160" s="206" t="s">
        <v>303</v>
      </c>
      <c r="G160" s="203"/>
      <c r="H160" s="207">
        <v>266.852</v>
      </c>
      <c r="I160" s="208"/>
      <c r="J160" s="203"/>
      <c r="K160" s="203"/>
      <c r="L160" s="209"/>
      <c r="M160" s="210"/>
      <c r="N160" s="211"/>
      <c r="O160" s="211"/>
      <c r="P160" s="211"/>
      <c r="Q160" s="211"/>
      <c r="R160" s="211"/>
      <c r="S160" s="211"/>
      <c r="T160" s="212"/>
      <c r="AT160" s="213" t="s">
        <v>181</v>
      </c>
      <c r="AU160" s="213" t="s">
        <v>87</v>
      </c>
      <c r="AV160" s="13" t="s">
        <v>87</v>
      </c>
      <c r="AW160" s="13" t="s">
        <v>4</v>
      </c>
      <c r="AX160" s="13" t="s">
        <v>85</v>
      </c>
      <c r="AY160" s="213" t="s">
        <v>160</v>
      </c>
    </row>
    <row r="161" spans="1:65" s="2" customFormat="1" ht="21.75" customHeight="1">
      <c r="A161" s="35"/>
      <c r="B161" s="36"/>
      <c r="C161" s="186" t="s">
        <v>8</v>
      </c>
      <c r="D161" s="186" t="s">
        <v>161</v>
      </c>
      <c r="E161" s="187" t="s">
        <v>304</v>
      </c>
      <c r="F161" s="188" t="s">
        <v>305</v>
      </c>
      <c r="G161" s="189" t="s">
        <v>274</v>
      </c>
      <c r="H161" s="190">
        <v>12.37</v>
      </c>
      <c r="I161" s="191"/>
      <c r="J161" s="192">
        <f>ROUND(I161*H161,2)</f>
        <v>0</v>
      </c>
      <c r="K161" s="193"/>
      <c r="L161" s="40"/>
      <c r="M161" s="194" t="s">
        <v>1</v>
      </c>
      <c r="N161" s="195" t="s">
        <v>42</v>
      </c>
      <c r="O161" s="72"/>
      <c r="P161" s="196">
        <f>O161*H161</f>
        <v>0</v>
      </c>
      <c r="Q161" s="196">
        <v>0</v>
      </c>
      <c r="R161" s="196">
        <f>Q161*H161</f>
        <v>0</v>
      </c>
      <c r="S161" s="196">
        <v>0</v>
      </c>
      <c r="T161" s="197">
        <f>S161*H161</f>
        <v>0</v>
      </c>
      <c r="U161" s="35"/>
      <c r="V161" s="35"/>
      <c r="W161" s="35"/>
      <c r="X161" s="35"/>
      <c r="Y161" s="35"/>
      <c r="Z161" s="35"/>
      <c r="AA161" s="35"/>
      <c r="AB161" s="35"/>
      <c r="AC161" s="35"/>
      <c r="AD161" s="35"/>
      <c r="AE161" s="35"/>
      <c r="AR161" s="198" t="s">
        <v>165</v>
      </c>
      <c r="AT161" s="198" t="s">
        <v>161</v>
      </c>
      <c r="AU161" s="198" t="s">
        <v>87</v>
      </c>
      <c r="AY161" s="18" t="s">
        <v>160</v>
      </c>
      <c r="BE161" s="199">
        <f>IF(N161="základní",J161,0)</f>
        <v>0</v>
      </c>
      <c r="BF161" s="199">
        <f>IF(N161="snížená",J161,0)</f>
        <v>0</v>
      </c>
      <c r="BG161" s="199">
        <f>IF(N161="zákl. přenesená",J161,0)</f>
        <v>0</v>
      </c>
      <c r="BH161" s="199">
        <f>IF(N161="sníž. přenesená",J161,0)</f>
        <v>0</v>
      </c>
      <c r="BI161" s="199">
        <f>IF(N161="nulová",J161,0)</f>
        <v>0</v>
      </c>
      <c r="BJ161" s="18" t="s">
        <v>85</v>
      </c>
      <c r="BK161" s="199">
        <f>ROUND(I161*H161,2)</f>
        <v>0</v>
      </c>
      <c r="BL161" s="18" t="s">
        <v>165</v>
      </c>
      <c r="BM161" s="198" t="s">
        <v>306</v>
      </c>
    </row>
    <row r="162" spans="2:51" s="13" customFormat="1" ht="11.25">
      <c r="B162" s="202"/>
      <c r="C162" s="203"/>
      <c r="D162" s="204" t="s">
        <v>181</v>
      </c>
      <c r="E162" s="205" t="s">
        <v>1</v>
      </c>
      <c r="F162" s="206" t="s">
        <v>293</v>
      </c>
      <c r="G162" s="203"/>
      <c r="H162" s="207">
        <v>5.838</v>
      </c>
      <c r="I162" s="208"/>
      <c r="J162" s="203"/>
      <c r="K162" s="203"/>
      <c r="L162" s="209"/>
      <c r="M162" s="210"/>
      <c r="N162" s="211"/>
      <c r="O162" s="211"/>
      <c r="P162" s="211"/>
      <c r="Q162" s="211"/>
      <c r="R162" s="211"/>
      <c r="S162" s="211"/>
      <c r="T162" s="212"/>
      <c r="AT162" s="213" t="s">
        <v>181</v>
      </c>
      <c r="AU162" s="213" t="s">
        <v>87</v>
      </c>
      <c r="AV162" s="13" t="s">
        <v>87</v>
      </c>
      <c r="AW162" s="13" t="s">
        <v>32</v>
      </c>
      <c r="AX162" s="13" t="s">
        <v>77</v>
      </c>
      <c r="AY162" s="213" t="s">
        <v>160</v>
      </c>
    </row>
    <row r="163" spans="2:51" s="13" customFormat="1" ht="11.25">
      <c r="B163" s="202"/>
      <c r="C163" s="203"/>
      <c r="D163" s="204" t="s">
        <v>181</v>
      </c>
      <c r="E163" s="205" t="s">
        <v>1</v>
      </c>
      <c r="F163" s="206" t="s">
        <v>294</v>
      </c>
      <c r="G163" s="203"/>
      <c r="H163" s="207">
        <v>0.9</v>
      </c>
      <c r="I163" s="208"/>
      <c r="J163" s="203"/>
      <c r="K163" s="203"/>
      <c r="L163" s="209"/>
      <c r="M163" s="210"/>
      <c r="N163" s="211"/>
      <c r="O163" s="211"/>
      <c r="P163" s="211"/>
      <c r="Q163" s="211"/>
      <c r="R163" s="211"/>
      <c r="S163" s="211"/>
      <c r="T163" s="212"/>
      <c r="AT163" s="213" t="s">
        <v>181</v>
      </c>
      <c r="AU163" s="213" t="s">
        <v>87</v>
      </c>
      <c r="AV163" s="13" t="s">
        <v>87</v>
      </c>
      <c r="AW163" s="13" t="s">
        <v>32</v>
      </c>
      <c r="AX163" s="13" t="s">
        <v>77</v>
      </c>
      <c r="AY163" s="213" t="s">
        <v>160</v>
      </c>
    </row>
    <row r="164" spans="2:51" s="13" customFormat="1" ht="11.25">
      <c r="B164" s="202"/>
      <c r="C164" s="203"/>
      <c r="D164" s="204" t="s">
        <v>181</v>
      </c>
      <c r="E164" s="205" t="s">
        <v>1</v>
      </c>
      <c r="F164" s="206" t="s">
        <v>307</v>
      </c>
      <c r="G164" s="203"/>
      <c r="H164" s="207">
        <v>5.632</v>
      </c>
      <c r="I164" s="208"/>
      <c r="J164" s="203"/>
      <c r="K164" s="203"/>
      <c r="L164" s="209"/>
      <c r="M164" s="210"/>
      <c r="N164" s="211"/>
      <c r="O164" s="211"/>
      <c r="P164" s="211"/>
      <c r="Q164" s="211"/>
      <c r="R164" s="211"/>
      <c r="S164" s="211"/>
      <c r="T164" s="212"/>
      <c r="AT164" s="213" t="s">
        <v>181</v>
      </c>
      <c r="AU164" s="213" t="s">
        <v>87</v>
      </c>
      <c r="AV164" s="13" t="s">
        <v>87</v>
      </c>
      <c r="AW164" s="13" t="s">
        <v>32</v>
      </c>
      <c r="AX164" s="13" t="s">
        <v>77</v>
      </c>
      <c r="AY164" s="213" t="s">
        <v>160</v>
      </c>
    </row>
    <row r="165" spans="2:51" s="14" customFormat="1" ht="11.25">
      <c r="B165" s="223"/>
      <c r="C165" s="224"/>
      <c r="D165" s="204" t="s">
        <v>181</v>
      </c>
      <c r="E165" s="225" t="s">
        <v>1</v>
      </c>
      <c r="F165" s="226" t="s">
        <v>281</v>
      </c>
      <c r="G165" s="224"/>
      <c r="H165" s="227">
        <v>12.370000000000001</v>
      </c>
      <c r="I165" s="228"/>
      <c r="J165" s="224"/>
      <c r="K165" s="224"/>
      <c r="L165" s="229"/>
      <c r="M165" s="230"/>
      <c r="N165" s="231"/>
      <c r="O165" s="231"/>
      <c r="P165" s="231"/>
      <c r="Q165" s="231"/>
      <c r="R165" s="231"/>
      <c r="S165" s="231"/>
      <c r="T165" s="232"/>
      <c r="AT165" s="233" t="s">
        <v>181</v>
      </c>
      <c r="AU165" s="233" t="s">
        <v>87</v>
      </c>
      <c r="AV165" s="14" t="s">
        <v>165</v>
      </c>
      <c r="AW165" s="14" t="s">
        <v>32</v>
      </c>
      <c r="AX165" s="14" t="s">
        <v>85</v>
      </c>
      <c r="AY165" s="233" t="s">
        <v>160</v>
      </c>
    </row>
    <row r="166" spans="1:65" s="2" customFormat="1" ht="21.75" customHeight="1">
      <c r="A166" s="35"/>
      <c r="B166" s="36"/>
      <c r="C166" s="186" t="s">
        <v>237</v>
      </c>
      <c r="D166" s="186" t="s">
        <v>161</v>
      </c>
      <c r="E166" s="187" t="s">
        <v>308</v>
      </c>
      <c r="F166" s="188" t="s">
        <v>309</v>
      </c>
      <c r="G166" s="189" t="s">
        <v>274</v>
      </c>
      <c r="H166" s="190">
        <v>0.45</v>
      </c>
      <c r="I166" s="191"/>
      <c r="J166" s="192">
        <f>ROUND(I166*H166,2)</f>
        <v>0</v>
      </c>
      <c r="K166" s="193"/>
      <c r="L166" s="40"/>
      <c r="M166" s="194" t="s">
        <v>1</v>
      </c>
      <c r="N166" s="195" t="s">
        <v>42</v>
      </c>
      <c r="O166" s="72"/>
      <c r="P166" s="196">
        <f>O166*H166</f>
        <v>0</v>
      </c>
      <c r="Q166" s="196">
        <v>0</v>
      </c>
      <c r="R166" s="196">
        <f>Q166*H166</f>
        <v>0</v>
      </c>
      <c r="S166" s="196">
        <v>0</v>
      </c>
      <c r="T166" s="197">
        <f>S166*H166</f>
        <v>0</v>
      </c>
      <c r="U166" s="35"/>
      <c r="V166" s="35"/>
      <c r="W166" s="35"/>
      <c r="X166" s="35"/>
      <c r="Y166" s="35"/>
      <c r="Z166" s="35"/>
      <c r="AA166" s="35"/>
      <c r="AB166" s="35"/>
      <c r="AC166" s="35"/>
      <c r="AD166" s="35"/>
      <c r="AE166" s="35"/>
      <c r="AR166" s="198" t="s">
        <v>165</v>
      </c>
      <c r="AT166" s="198" t="s">
        <v>161</v>
      </c>
      <c r="AU166" s="198" t="s">
        <v>87</v>
      </c>
      <c r="AY166" s="18" t="s">
        <v>160</v>
      </c>
      <c r="BE166" s="199">
        <f>IF(N166="základní",J166,0)</f>
        <v>0</v>
      </c>
      <c r="BF166" s="199">
        <f>IF(N166="snížená",J166,0)</f>
        <v>0</v>
      </c>
      <c r="BG166" s="199">
        <f>IF(N166="zákl. přenesená",J166,0)</f>
        <v>0</v>
      </c>
      <c r="BH166" s="199">
        <f>IF(N166="sníž. přenesená",J166,0)</f>
        <v>0</v>
      </c>
      <c r="BI166" s="199">
        <f>IF(N166="nulová",J166,0)</f>
        <v>0</v>
      </c>
      <c r="BJ166" s="18" t="s">
        <v>85</v>
      </c>
      <c r="BK166" s="199">
        <f>ROUND(I166*H166,2)</f>
        <v>0</v>
      </c>
      <c r="BL166" s="18" t="s">
        <v>165</v>
      </c>
      <c r="BM166" s="198" t="s">
        <v>310</v>
      </c>
    </row>
    <row r="167" spans="1:47" s="2" customFormat="1" ht="19.5">
      <c r="A167" s="35"/>
      <c r="B167" s="36"/>
      <c r="C167" s="37"/>
      <c r="D167" s="204" t="s">
        <v>187</v>
      </c>
      <c r="E167" s="37"/>
      <c r="F167" s="214" t="s">
        <v>311</v>
      </c>
      <c r="G167" s="37"/>
      <c r="H167" s="37"/>
      <c r="I167" s="215"/>
      <c r="J167" s="37"/>
      <c r="K167" s="37"/>
      <c r="L167" s="40"/>
      <c r="M167" s="216"/>
      <c r="N167" s="217"/>
      <c r="O167" s="72"/>
      <c r="P167" s="72"/>
      <c r="Q167" s="72"/>
      <c r="R167" s="72"/>
      <c r="S167" s="72"/>
      <c r="T167" s="73"/>
      <c r="U167" s="35"/>
      <c r="V167" s="35"/>
      <c r="W167" s="35"/>
      <c r="X167" s="35"/>
      <c r="Y167" s="35"/>
      <c r="Z167" s="35"/>
      <c r="AA167" s="35"/>
      <c r="AB167" s="35"/>
      <c r="AC167" s="35"/>
      <c r="AD167" s="35"/>
      <c r="AE167" s="35"/>
      <c r="AT167" s="18" t="s">
        <v>187</v>
      </c>
      <c r="AU167" s="18" t="s">
        <v>87</v>
      </c>
    </row>
    <row r="168" spans="2:51" s="13" customFormat="1" ht="11.25">
      <c r="B168" s="202"/>
      <c r="C168" s="203"/>
      <c r="D168" s="204" t="s">
        <v>181</v>
      </c>
      <c r="E168" s="205" t="s">
        <v>1</v>
      </c>
      <c r="F168" s="206" t="s">
        <v>312</v>
      </c>
      <c r="G168" s="203"/>
      <c r="H168" s="207">
        <v>0.45</v>
      </c>
      <c r="I168" s="208"/>
      <c r="J168" s="203"/>
      <c r="K168" s="203"/>
      <c r="L168" s="209"/>
      <c r="M168" s="210"/>
      <c r="N168" s="211"/>
      <c r="O168" s="211"/>
      <c r="P168" s="211"/>
      <c r="Q168" s="211"/>
      <c r="R168" s="211"/>
      <c r="S168" s="211"/>
      <c r="T168" s="212"/>
      <c r="AT168" s="213" t="s">
        <v>181</v>
      </c>
      <c r="AU168" s="213" t="s">
        <v>87</v>
      </c>
      <c r="AV168" s="13" t="s">
        <v>87</v>
      </c>
      <c r="AW168" s="13" t="s">
        <v>32</v>
      </c>
      <c r="AX168" s="13" t="s">
        <v>85</v>
      </c>
      <c r="AY168" s="213" t="s">
        <v>160</v>
      </c>
    </row>
    <row r="169" spans="1:65" s="2" customFormat="1" ht="16.5" customHeight="1">
      <c r="A169" s="35"/>
      <c r="B169" s="36"/>
      <c r="C169" s="186" t="s">
        <v>243</v>
      </c>
      <c r="D169" s="186" t="s">
        <v>161</v>
      </c>
      <c r="E169" s="187" t="s">
        <v>313</v>
      </c>
      <c r="F169" s="188" t="s">
        <v>314</v>
      </c>
      <c r="G169" s="189" t="s">
        <v>274</v>
      </c>
      <c r="H169" s="190">
        <v>66.713</v>
      </c>
      <c r="I169" s="191"/>
      <c r="J169" s="192">
        <f>ROUND(I169*H169,2)</f>
        <v>0</v>
      </c>
      <c r="K169" s="193"/>
      <c r="L169" s="40"/>
      <c r="M169" s="194" t="s">
        <v>1</v>
      </c>
      <c r="N169" s="195" t="s">
        <v>42</v>
      </c>
      <c r="O169" s="72"/>
      <c r="P169" s="196">
        <f>O169*H169</f>
        <v>0</v>
      </c>
      <c r="Q169" s="196">
        <v>0</v>
      </c>
      <c r="R169" s="196">
        <f>Q169*H169</f>
        <v>0</v>
      </c>
      <c r="S169" s="196">
        <v>0</v>
      </c>
      <c r="T169" s="197">
        <f>S169*H169</f>
        <v>0</v>
      </c>
      <c r="U169" s="35"/>
      <c r="V169" s="35"/>
      <c r="W169" s="35"/>
      <c r="X169" s="35"/>
      <c r="Y169" s="35"/>
      <c r="Z169" s="35"/>
      <c r="AA169" s="35"/>
      <c r="AB169" s="35"/>
      <c r="AC169" s="35"/>
      <c r="AD169" s="35"/>
      <c r="AE169" s="35"/>
      <c r="AR169" s="198" t="s">
        <v>165</v>
      </c>
      <c r="AT169" s="198" t="s">
        <v>161</v>
      </c>
      <c r="AU169" s="198" t="s">
        <v>87</v>
      </c>
      <c r="AY169" s="18" t="s">
        <v>160</v>
      </c>
      <c r="BE169" s="199">
        <f>IF(N169="základní",J169,0)</f>
        <v>0</v>
      </c>
      <c r="BF169" s="199">
        <f>IF(N169="snížená",J169,0)</f>
        <v>0</v>
      </c>
      <c r="BG169" s="199">
        <f>IF(N169="zákl. přenesená",J169,0)</f>
        <v>0</v>
      </c>
      <c r="BH169" s="199">
        <f>IF(N169="sníž. přenesená",J169,0)</f>
        <v>0</v>
      </c>
      <c r="BI169" s="199">
        <f>IF(N169="nulová",J169,0)</f>
        <v>0</v>
      </c>
      <c r="BJ169" s="18" t="s">
        <v>85</v>
      </c>
      <c r="BK169" s="199">
        <f>ROUND(I169*H169,2)</f>
        <v>0</v>
      </c>
      <c r="BL169" s="18" t="s">
        <v>165</v>
      </c>
      <c r="BM169" s="198" t="s">
        <v>315</v>
      </c>
    </row>
    <row r="170" spans="1:65" s="2" customFormat="1" ht="21.75" customHeight="1">
      <c r="A170" s="35"/>
      <c r="B170" s="36"/>
      <c r="C170" s="186" t="s">
        <v>316</v>
      </c>
      <c r="D170" s="186" t="s">
        <v>161</v>
      </c>
      <c r="E170" s="187" t="s">
        <v>317</v>
      </c>
      <c r="F170" s="188" t="s">
        <v>261</v>
      </c>
      <c r="G170" s="189" t="s">
        <v>217</v>
      </c>
      <c r="H170" s="190">
        <v>116.748</v>
      </c>
      <c r="I170" s="191"/>
      <c r="J170" s="192">
        <f>ROUND(I170*H170,2)</f>
        <v>0</v>
      </c>
      <c r="K170" s="193"/>
      <c r="L170" s="40"/>
      <c r="M170" s="194" t="s">
        <v>1</v>
      </c>
      <c r="N170" s="195" t="s">
        <v>42</v>
      </c>
      <c r="O170" s="72"/>
      <c r="P170" s="196">
        <f>O170*H170</f>
        <v>0</v>
      </c>
      <c r="Q170" s="196">
        <v>0</v>
      </c>
      <c r="R170" s="196">
        <f>Q170*H170</f>
        <v>0</v>
      </c>
      <c r="S170" s="196">
        <v>0</v>
      </c>
      <c r="T170" s="197">
        <f>S170*H170</f>
        <v>0</v>
      </c>
      <c r="U170" s="35"/>
      <c r="V170" s="35"/>
      <c r="W170" s="35"/>
      <c r="X170" s="35"/>
      <c r="Y170" s="35"/>
      <c r="Z170" s="35"/>
      <c r="AA170" s="35"/>
      <c r="AB170" s="35"/>
      <c r="AC170" s="35"/>
      <c r="AD170" s="35"/>
      <c r="AE170" s="35"/>
      <c r="AR170" s="198" t="s">
        <v>165</v>
      </c>
      <c r="AT170" s="198" t="s">
        <v>161</v>
      </c>
      <c r="AU170" s="198" t="s">
        <v>87</v>
      </c>
      <c r="AY170" s="18" t="s">
        <v>160</v>
      </c>
      <c r="BE170" s="199">
        <f>IF(N170="základní",J170,0)</f>
        <v>0</v>
      </c>
      <c r="BF170" s="199">
        <f>IF(N170="snížená",J170,0)</f>
        <v>0</v>
      </c>
      <c r="BG170" s="199">
        <f>IF(N170="zákl. přenesená",J170,0)</f>
        <v>0</v>
      </c>
      <c r="BH170" s="199">
        <f>IF(N170="sníž. přenesená",J170,0)</f>
        <v>0</v>
      </c>
      <c r="BI170" s="199">
        <f>IF(N170="nulová",J170,0)</f>
        <v>0</v>
      </c>
      <c r="BJ170" s="18" t="s">
        <v>85</v>
      </c>
      <c r="BK170" s="199">
        <f>ROUND(I170*H170,2)</f>
        <v>0</v>
      </c>
      <c r="BL170" s="18" t="s">
        <v>165</v>
      </c>
      <c r="BM170" s="198" t="s">
        <v>318</v>
      </c>
    </row>
    <row r="171" spans="2:51" s="13" customFormat="1" ht="11.25">
      <c r="B171" s="202"/>
      <c r="C171" s="203"/>
      <c r="D171" s="204" t="s">
        <v>181</v>
      </c>
      <c r="E171" s="203"/>
      <c r="F171" s="206" t="s">
        <v>319</v>
      </c>
      <c r="G171" s="203"/>
      <c r="H171" s="207">
        <v>116.748</v>
      </c>
      <c r="I171" s="208"/>
      <c r="J171" s="203"/>
      <c r="K171" s="203"/>
      <c r="L171" s="209"/>
      <c r="M171" s="210"/>
      <c r="N171" s="211"/>
      <c r="O171" s="211"/>
      <c r="P171" s="211"/>
      <c r="Q171" s="211"/>
      <c r="R171" s="211"/>
      <c r="S171" s="211"/>
      <c r="T171" s="212"/>
      <c r="AT171" s="213" t="s">
        <v>181</v>
      </c>
      <c r="AU171" s="213" t="s">
        <v>87</v>
      </c>
      <c r="AV171" s="13" t="s">
        <v>87</v>
      </c>
      <c r="AW171" s="13" t="s">
        <v>4</v>
      </c>
      <c r="AX171" s="13" t="s">
        <v>85</v>
      </c>
      <c r="AY171" s="213" t="s">
        <v>160</v>
      </c>
    </row>
    <row r="172" spans="1:65" s="2" customFormat="1" ht="21.75" customHeight="1">
      <c r="A172" s="35"/>
      <c r="B172" s="36"/>
      <c r="C172" s="186" t="s">
        <v>320</v>
      </c>
      <c r="D172" s="186" t="s">
        <v>161</v>
      </c>
      <c r="E172" s="187" t="s">
        <v>321</v>
      </c>
      <c r="F172" s="188" t="s">
        <v>322</v>
      </c>
      <c r="G172" s="189" t="s">
        <v>179</v>
      </c>
      <c r="H172" s="190">
        <v>72.97</v>
      </c>
      <c r="I172" s="191"/>
      <c r="J172" s="192">
        <f>ROUND(I172*H172,2)</f>
        <v>0</v>
      </c>
      <c r="K172" s="193"/>
      <c r="L172" s="40"/>
      <c r="M172" s="194" t="s">
        <v>1</v>
      </c>
      <c r="N172" s="195" t="s">
        <v>42</v>
      </c>
      <c r="O172" s="72"/>
      <c r="P172" s="196">
        <f>O172*H172</f>
        <v>0</v>
      </c>
      <c r="Q172" s="196">
        <v>0</v>
      </c>
      <c r="R172" s="196">
        <f>Q172*H172</f>
        <v>0</v>
      </c>
      <c r="S172" s="196">
        <v>0</v>
      </c>
      <c r="T172" s="197">
        <f>S172*H172</f>
        <v>0</v>
      </c>
      <c r="U172" s="35"/>
      <c r="V172" s="35"/>
      <c r="W172" s="35"/>
      <c r="X172" s="35"/>
      <c r="Y172" s="35"/>
      <c r="Z172" s="35"/>
      <c r="AA172" s="35"/>
      <c r="AB172" s="35"/>
      <c r="AC172" s="35"/>
      <c r="AD172" s="35"/>
      <c r="AE172" s="35"/>
      <c r="AR172" s="198" t="s">
        <v>165</v>
      </c>
      <c r="AT172" s="198" t="s">
        <v>161</v>
      </c>
      <c r="AU172" s="198" t="s">
        <v>87</v>
      </c>
      <c r="AY172" s="18" t="s">
        <v>160</v>
      </c>
      <c r="BE172" s="199">
        <f>IF(N172="základní",J172,0)</f>
        <v>0</v>
      </c>
      <c r="BF172" s="199">
        <f>IF(N172="snížená",J172,0)</f>
        <v>0</v>
      </c>
      <c r="BG172" s="199">
        <f>IF(N172="zákl. přenesená",J172,0)</f>
        <v>0</v>
      </c>
      <c r="BH172" s="199">
        <f>IF(N172="sníž. přenesená",J172,0)</f>
        <v>0</v>
      </c>
      <c r="BI172" s="199">
        <f>IF(N172="nulová",J172,0)</f>
        <v>0</v>
      </c>
      <c r="BJ172" s="18" t="s">
        <v>85</v>
      </c>
      <c r="BK172" s="199">
        <f>ROUND(I172*H172,2)</f>
        <v>0</v>
      </c>
      <c r="BL172" s="18" t="s">
        <v>165</v>
      </c>
      <c r="BM172" s="198" t="s">
        <v>323</v>
      </c>
    </row>
    <row r="173" spans="1:65" s="2" customFormat="1" ht="16.5" customHeight="1">
      <c r="A173" s="35"/>
      <c r="B173" s="36"/>
      <c r="C173" s="234" t="s">
        <v>324</v>
      </c>
      <c r="D173" s="234" t="s">
        <v>325</v>
      </c>
      <c r="E173" s="235" t="s">
        <v>326</v>
      </c>
      <c r="F173" s="236" t="s">
        <v>327</v>
      </c>
      <c r="G173" s="237" t="s">
        <v>328</v>
      </c>
      <c r="H173" s="238">
        <v>1.824</v>
      </c>
      <c r="I173" s="239"/>
      <c r="J173" s="240">
        <f>ROUND(I173*H173,2)</f>
        <v>0</v>
      </c>
      <c r="K173" s="241"/>
      <c r="L173" s="242"/>
      <c r="M173" s="243" t="s">
        <v>1</v>
      </c>
      <c r="N173" s="244" t="s">
        <v>42</v>
      </c>
      <c r="O173" s="72"/>
      <c r="P173" s="196">
        <f>O173*H173</f>
        <v>0</v>
      </c>
      <c r="Q173" s="196">
        <v>0.001</v>
      </c>
      <c r="R173" s="196">
        <f>Q173*H173</f>
        <v>0.001824</v>
      </c>
      <c r="S173" s="196">
        <v>0</v>
      </c>
      <c r="T173" s="197">
        <f>S173*H173</f>
        <v>0</v>
      </c>
      <c r="U173" s="35"/>
      <c r="V173" s="35"/>
      <c r="W173" s="35"/>
      <c r="X173" s="35"/>
      <c r="Y173" s="35"/>
      <c r="Z173" s="35"/>
      <c r="AA173" s="35"/>
      <c r="AB173" s="35"/>
      <c r="AC173" s="35"/>
      <c r="AD173" s="35"/>
      <c r="AE173" s="35"/>
      <c r="AR173" s="198" t="s">
        <v>198</v>
      </c>
      <c r="AT173" s="198" t="s">
        <v>325</v>
      </c>
      <c r="AU173" s="198" t="s">
        <v>87</v>
      </c>
      <c r="AY173" s="18" t="s">
        <v>160</v>
      </c>
      <c r="BE173" s="199">
        <f>IF(N173="základní",J173,0)</f>
        <v>0</v>
      </c>
      <c r="BF173" s="199">
        <f>IF(N173="snížená",J173,0)</f>
        <v>0</v>
      </c>
      <c r="BG173" s="199">
        <f>IF(N173="zákl. přenesená",J173,0)</f>
        <v>0</v>
      </c>
      <c r="BH173" s="199">
        <f>IF(N173="sníž. přenesená",J173,0)</f>
        <v>0</v>
      </c>
      <c r="BI173" s="199">
        <f>IF(N173="nulová",J173,0)</f>
        <v>0</v>
      </c>
      <c r="BJ173" s="18" t="s">
        <v>85</v>
      </c>
      <c r="BK173" s="199">
        <f>ROUND(I173*H173,2)</f>
        <v>0</v>
      </c>
      <c r="BL173" s="18" t="s">
        <v>165</v>
      </c>
      <c r="BM173" s="198" t="s">
        <v>329</v>
      </c>
    </row>
    <row r="174" spans="2:51" s="13" customFormat="1" ht="11.25">
      <c r="B174" s="202"/>
      <c r="C174" s="203"/>
      <c r="D174" s="204" t="s">
        <v>181</v>
      </c>
      <c r="E174" s="203"/>
      <c r="F174" s="206" t="s">
        <v>330</v>
      </c>
      <c r="G174" s="203"/>
      <c r="H174" s="207">
        <v>1.824</v>
      </c>
      <c r="I174" s="208"/>
      <c r="J174" s="203"/>
      <c r="K174" s="203"/>
      <c r="L174" s="209"/>
      <c r="M174" s="210"/>
      <c r="N174" s="211"/>
      <c r="O174" s="211"/>
      <c r="P174" s="211"/>
      <c r="Q174" s="211"/>
      <c r="R174" s="211"/>
      <c r="S174" s="211"/>
      <c r="T174" s="212"/>
      <c r="AT174" s="213" t="s">
        <v>181</v>
      </c>
      <c r="AU174" s="213" t="s">
        <v>87</v>
      </c>
      <c r="AV174" s="13" t="s">
        <v>87</v>
      </c>
      <c r="AW174" s="13" t="s">
        <v>4</v>
      </c>
      <c r="AX174" s="13" t="s">
        <v>85</v>
      </c>
      <c r="AY174" s="213" t="s">
        <v>160</v>
      </c>
    </row>
    <row r="175" spans="1:65" s="2" customFormat="1" ht="16.5" customHeight="1">
      <c r="A175" s="35"/>
      <c r="B175" s="36"/>
      <c r="C175" s="186" t="s">
        <v>7</v>
      </c>
      <c r="D175" s="186" t="s">
        <v>161</v>
      </c>
      <c r="E175" s="187" t="s">
        <v>331</v>
      </c>
      <c r="F175" s="188" t="s">
        <v>332</v>
      </c>
      <c r="G175" s="189" t="s">
        <v>179</v>
      </c>
      <c r="H175" s="190">
        <v>141.876</v>
      </c>
      <c r="I175" s="191"/>
      <c r="J175" s="192">
        <f>ROUND(I175*H175,2)</f>
        <v>0</v>
      </c>
      <c r="K175" s="193"/>
      <c r="L175" s="40"/>
      <c r="M175" s="194" t="s">
        <v>1</v>
      </c>
      <c r="N175" s="195" t="s">
        <v>42</v>
      </c>
      <c r="O175" s="72"/>
      <c r="P175" s="196">
        <f>O175*H175</f>
        <v>0</v>
      </c>
      <c r="Q175" s="196">
        <v>0</v>
      </c>
      <c r="R175" s="196">
        <f>Q175*H175</f>
        <v>0</v>
      </c>
      <c r="S175" s="196">
        <v>0</v>
      </c>
      <c r="T175" s="197">
        <f>S175*H175</f>
        <v>0</v>
      </c>
      <c r="U175" s="35"/>
      <c r="V175" s="35"/>
      <c r="W175" s="35"/>
      <c r="X175" s="35"/>
      <c r="Y175" s="35"/>
      <c r="Z175" s="35"/>
      <c r="AA175" s="35"/>
      <c r="AB175" s="35"/>
      <c r="AC175" s="35"/>
      <c r="AD175" s="35"/>
      <c r="AE175" s="35"/>
      <c r="AR175" s="198" t="s">
        <v>165</v>
      </c>
      <c r="AT175" s="198" t="s">
        <v>161</v>
      </c>
      <c r="AU175" s="198" t="s">
        <v>87</v>
      </c>
      <c r="AY175" s="18" t="s">
        <v>160</v>
      </c>
      <c r="BE175" s="199">
        <f>IF(N175="základní",J175,0)</f>
        <v>0</v>
      </c>
      <c r="BF175" s="199">
        <f>IF(N175="snížená",J175,0)</f>
        <v>0</v>
      </c>
      <c r="BG175" s="199">
        <f>IF(N175="zákl. přenesená",J175,0)</f>
        <v>0</v>
      </c>
      <c r="BH175" s="199">
        <f>IF(N175="sníž. přenesená",J175,0)</f>
        <v>0</v>
      </c>
      <c r="BI175" s="199">
        <f>IF(N175="nulová",J175,0)</f>
        <v>0</v>
      </c>
      <c r="BJ175" s="18" t="s">
        <v>85</v>
      </c>
      <c r="BK175" s="199">
        <f>ROUND(I175*H175,2)</f>
        <v>0</v>
      </c>
      <c r="BL175" s="18" t="s">
        <v>165</v>
      </c>
      <c r="BM175" s="198" t="s">
        <v>333</v>
      </c>
    </row>
    <row r="176" spans="2:51" s="13" customFormat="1" ht="11.25">
      <c r="B176" s="202"/>
      <c r="C176" s="203"/>
      <c r="D176" s="204" t="s">
        <v>181</v>
      </c>
      <c r="E176" s="205" t="s">
        <v>1</v>
      </c>
      <c r="F176" s="206" t="s">
        <v>334</v>
      </c>
      <c r="G176" s="203"/>
      <c r="H176" s="207">
        <v>72.97</v>
      </c>
      <c r="I176" s="208"/>
      <c r="J176" s="203"/>
      <c r="K176" s="203"/>
      <c r="L176" s="209"/>
      <c r="M176" s="210"/>
      <c r="N176" s="211"/>
      <c r="O176" s="211"/>
      <c r="P176" s="211"/>
      <c r="Q176" s="211"/>
      <c r="R176" s="211"/>
      <c r="S176" s="211"/>
      <c r="T176" s="212"/>
      <c r="AT176" s="213" t="s">
        <v>181</v>
      </c>
      <c r="AU176" s="213" t="s">
        <v>87</v>
      </c>
      <c r="AV176" s="13" t="s">
        <v>87</v>
      </c>
      <c r="AW176" s="13" t="s">
        <v>32</v>
      </c>
      <c r="AX176" s="13" t="s">
        <v>77</v>
      </c>
      <c r="AY176" s="213" t="s">
        <v>160</v>
      </c>
    </row>
    <row r="177" spans="2:51" s="13" customFormat="1" ht="11.25">
      <c r="B177" s="202"/>
      <c r="C177" s="203"/>
      <c r="D177" s="204" t="s">
        <v>181</v>
      </c>
      <c r="E177" s="205" t="s">
        <v>1</v>
      </c>
      <c r="F177" s="206" t="s">
        <v>335</v>
      </c>
      <c r="G177" s="203"/>
      <c r="H177" s="207">
        <v>38.106</v>
      </c>
      <c r="I177" s="208"/>
      <c r="J177" s="203"/>
      <c r="K177" s="203"/>
      <c r="L177" s="209"/>
      <c r="M177" s="210"/>
      <c r="N177" s="211"/>
      <c r="O177" s="211"/>
      <c r="P177" s="211"/>
      <c r="Q177" s="211"/>
      <c r="R177" s="211"/>
      <c r="S177" s="211"/>
      <c r="T177" s="212"/>
      <c r="AT177" s="213" t="s">
        <v>181</v>
      </c>
      <c r="AU177" s="213" t="s">
        <v>87</v>
      </c>
      <c r="AV177" s="13" t="s">
        <v>87</v>
      </c>
      <c r="AW177" s="13" t="s">
        <v>32</v>
      </c>
      <c r="AX177" s="13" t="s">
        <v>77</v>
      </c>
      <c r="AY177" s="213" t="s">
        <v>160</v>
      </c>
    </row>
    <row r="178" spans="2:51" s="13" customFormat="1" ht="11.25">
      <c r="B178" s="202"/>
      <c r="C178" s="203"/>
      <c r="D178" s="204" t="s">
        <v>181</v>
      </c>
      <c r="E178" s="205" t="s">
        <v>1</v>
      </c>
      <c r="F178" s="206" t="s">
        <v>336</v>
      </c>
      <c r="G178" s="203"/>
      <c r="H178" s="207">
        <v>30.8</v>
      </c>
      <c r="I178" s="208"/>
      <c r="J178" s="203"/>
      <c r="K178" s="203"/>
      <c r="L178" s="209"/>
      <c r="M178" s="210"/>
      <c r="N178" s="211"/>
      <c r="O178" s="211"/>
      <c r="P178" s="211"/>
      <c r="Q178" s="211"/>
      <c r="R178" s="211"/>
      <c r="S178" s="211"/>
      <c r="T178" s="212"/>
      <c r="AT178" s="213" t="s">
        <v>181</v>
      </c>
      <c r="AU178" s="213" t="s">
        <v>87</v>
      </c>
      <c r="AV178" s="13" t="s">
        <v>87</v>
      </c>
      <c r="AW178" s="13" t="s">
        <v>32</v>
      </c>
      <c r="AX178" s="13" t="s">
        <v>77</v>
      </c>
      <c r="AY178" s="213" t="s">
        <v>160</v>
      </c>
    </row>
    <row r="179" spans="2:51" s="14" customFormat="1" ht="11.25">
      <c r="B179" s="223"/>
      <c r="C179" s="224"/>
      <c r="D179" s="204" t="s">
        <v>181</v>
      </c>
      <c r="E179" s="225" t="s">
        <v>1</v>
      </c>
      <c r="F179" s="226" t="s">
        <v>281</v>
      </c>
      <c r="G179" s="224"/>
      <c r="H179" s="227">
        <v>141.876</v>
      </c>
      <c r="I179" s="228"/>
      <c r="J179" s="224"/>
      <c r="K179" s="224"/>
      <c r="L179" s="229"/>
      <c r="M179" s="230"/>
      <c r="N179" s="231"/>
      <c r="O179" s="231"/>
      <c r="P179" s="231"/>
      <c r="Q179" s="231"/>
      <c r="R179" s="231"/>
      <c r="S179" s="231"/>
      <c r="T179" s="232"/>
      <c r="AT179" s="233" t="s">
        <v>181</v>
      </c>
      <c r="AU179" s="233" t="s">
        <v>87</v>
      </c>
      <c r="AV179" s="14" t="s">
        <v>165</v>
      </c>
      <c r="AW179" s="14" t="s">
        <v>32</v>
      </c>
      <c r="AX179" s="14" t="s">
        <v>85</v>
      </c>
      <c r="AY179" s="233" t="s">
        <v>160</v>
      </c>
    </row>
    <row r="180" spans="1:65" s="2" customFormat="1" ht="21.75" customHeight="1">
      <c r="A180" s="35"/>
      <c r="B180" s="36"/>
      <c r="C180" s="186" t="s">
        <v>337</v>
      </c>
      <c r="D180" s="186" t="s">
        <v>161</v>
      </c>
      <c r="E180" s="187" t="s">
        <v>338</v>
      </c>
      <c r="F180" s="188" t="s">
        <v>339</v>
      </c>
      <c r="G180" s="189" t="s">
        <v>179</v>
      </c>
      <c r="H180" s="190">
        <v>72.97</v>
      </c>
      <c r="I180" s="191"/>
      <c r="J180" s="192">
        <f>ROUND(I180*H180,2)</f>
        <v>0</v>
      </c>
      <c r="K180" s="193"/>
      <c r="L180" s="40"/>
      <c r="M180" s="194" t="s">
        <v>1</v>
      </c>
      <c r="N180" s="195" t="s">
        <v>42</v>
      </c>
      <c r="O180" s="72"/>
      <c r="P180" s="196">
        <f>O180*H180</f>
        <v>0</v>
      </c>
      <c r="Q180" s="196">
        <v>0</v>
      </c>
      <c r="R180" s="196">
        <f>Q180*H180</f>
        <v>0</v>
      </c>
      <c r="S180" s="196">
        <v>0</v>
      </c>
      <c r="T180" s="197">
        <f>S180*H180</f>
        <v>0</v>
      </c>
      <c r="U180" s="35"/>
      <c r="V180" s="35"/>
      <c r="W180" s="35"/>
      <c r="X180" s="35"/>
      <c r="Y180" s="35"/>
      <c r="Z180" s="35"/>
      <c r="AA180" s="35"/>
      <c r="AB180" s="35"/>
      <c r="AC180" s="35"/>
      <c r="AD180" s="35"/>
      <c r="AE180" s="35"/>
      <c r="AR180" s="198" t="s">
        <v>165</v>
      </c>
      <c r="AT180" s="198" t="s">
        <v>161</v>
      </c>
      <c r="AU180" s="198" t="s">
        <v>87</v>
      </c>
      <c r="AY180" s="18" t="s">
        <v>160</v>
      </c>
      <c r="BE180" s="199">
        <f>IF(N180="základní",J180,0)</f>
        <v>0</v>
      </c>
      <c r="BF180" s="199">
        <f>IF(N180="snížená",J180,0)</f>
        <v>0</v>
      </c>
      <c r="BG180" s="199">
        <f>IF(N180="zákl. přenesená",J180,0)</f>
        <v>0</v>
      </c>
      <c r="BH180" s="199">
        <f>IF(N180="sníž. přenesená",J180,0)</f>
        <v>0</v>
      </c>
      <c r="BI180" s="199">
        <f>IF(N180="nulová",J180,0)</f>
        <v>0</v>
      </c>
      <c r="BJ180" s="18" t="s">
        <v>85</v>
      </c>
      <c r="BK180" s="199">
        <f>ROUND(I180*H180,2)</f>
        <v>0</v>
      </c>
      <c r="BL180" s="18" t="s">
        <v>165</v>
      </c>
      <c r="BM180" s="198" t="s">
        <v>340</v>
      </c>
    </row>
    <row r="181" spans="2:63" s="12" customFormat="1" ht="22.9" customHeight="1">
      <c r="B181" s="172"/>
      <c r="C181" s="173"/>
      <c r="D181" s="174" t="s">
        <v>76</v>
      </c>
      <c r="E181" s="200" t="s">
        <v>183</v>
      </c>
      <c r="F181" s="200" t="s">
        <v>341</v>
      </c>
      <c r="G181" s="173"/>
      <c r="H181" s="173"/>
      <c r="I181" s="176"/>
      <c r="J181" s="201">
        <f>BK181</f>
        <v>0</v>
      </c>
      <c r="K181" s="173"/>
      <c r="L181" s="178"/>
      <c r="M181" s="179"/>
      <c r="N181" s="180"/>
      <c r="O181" s="180"/>
      <c r="P181" s="181">
        <f>SUM(P182:P208)</f>
        <v>0</v>
      </c>
      <c r="Q181" s="180"/>
      <c r="R181" s="181">
        <f>SUM(R182:R208)</f>
        <v>9.632293039999999</v>
      </c>
      <c r="S181" s="180"/>
      <c r="T181" s="182">
        <f>SUM(T182:T208)</f>
        <v>0</v>
      </c>
      <c r="AR181" s="183" t="s">
        <v>85</v>
      </c>
      <c r="AT181" s="184" t="s">
        <v>76</v>
      </c>
      <c r="AU181" s="184" t="s">
        <v>85</v>
      </c>
      <c r="AY181" s="183" t="s">
        <v>160</v>
      </c>
      <c r="BK181" s="185">
        <f>SUM(BK182:BK208)</f>
        <v>0</v>
      </c>
    </row>
    <row r="182" spans="1:65" s="2" customFormat="1" ht="16.5" customHeight="1">
      <c r="A182" s="35"/>
      <c r="B182" s="36"/>
      <c r="C182" s="186" t="s">
        <v>342</v>
      </c>
      <c r="D182" s="186" t="s">
        <v>161</v>
      </c>
      <c r="E182" s="187" t="s">
        <v>343</v>
      </c>
      <c r="F182" s="188" t="s">
        <v>344</v>
      </c>
      <c r="G182" s="189" t="s">
        <v>179</v>
      </c>
      <c r="H182" s="190">
        <v>179.983</v>
      </c>
      <c r="I182" s="191"/>
      <c r="J182" s="192">
        <f>ROUND(I182*H182,2)</f>
        <v>0</v>
      </c>
      <c r="K182" s="193"/>
      <c r="L182" s="40"/>
      <c r="M182" s="194" t="s">
        <v>1</v>
      </c>
      <c r="N182" s="195" t="s">
        <v>42</v>
      </c>
      <c r="O182" s="72"/>
      <c r="P182" s="196">
        <f>O182*H182</f>
        <v>0</v>
      </c>
      <c r="Q182" s="196">
        <v>0</v>
      </c>
      <c r="R182" s="196">
        <f>Q182*H182</f>
        <v>0</v>
      </c>
      <c r="S182" s="196">
        <v>0</v>
      </c>
      <c r="T182" s="197">
        <f>S182*H182</f>
        <v>0</v>
      </c>
      <c r="U182" s="35"/>
      <c r="V182" s="35"/>
      <c r="W182" s="35"/>
      <c r="X182" s="35"/>
      <c r="Y182" s="35"/>
      <c r="Z182" s="35"/>
      <c r="AA182" s="35"/>
      <c r="AB182" s="35"/>
      <c r="AC182" s="35"/>
      <c r="AD182" s="35"/>
      <c r="AE182" s="35"/>
      <c r="AR182" s="198" t="s">
        <v>165</v>
      </c>
      <c r="AT182" s="198" t="s">
        <v>161</v>
      </c>
      <c r="AU182" s="198" t="s">
        <v>87</v>
      </c>
      <c r="AY182" s="18" t="s">
        <v>160</v>
      </c>
      <c r="BE182" s="199">
        <f>IF(N182="základní",J182,0)</f>
        <v>0</v>
      </c>
      <c r="BF182" s="199">
        <f>IF(N182="snížená",J182,0)</f>
        <v>0</v>
      </c>
      <c r="BG182" s="199">
        <f>IF(N182="zákl. přenesená",J182,0)</f>
        <v>0</v>
      </c>
      <c r="BH182" s="199">
        <f>IF(N182="sníž. přenesená",J182,0)</f>
        <v>0</v>
      </c>
      <c r="BI182" s="199">
        <f>IF(N182="nulová",J182,0)</f>
        <v>0</v>
      </c>
      <c r="BJ182" s="18" t="s">
        <v>85</v>
      </c>
      <c r="BK182" s="199">
        <f>ROUND(I182*H182,2)</f>
        <v>0</v>
      </c>
      <c r="BL182" s="18" t="s">
        <v>165</v>
      </c>
      <c r="BM182" s="198" t="s">
        <v>345</v>
      </c>
    </row>
    <row r="183" spans="2:51" s="13" customFormat="1" ht="11.25">
      <c r="B183" s="202"/>
      <c r="C183" s="203"/>
      <c r="D183" s="204" t="s">
        <v>181</v>
      </c>
      <c r="E183" s="205" t="s">
        <v>1</v>
      </c>
      <c r="F183" s="206" t="s">
        <v>334</v>
      </c>
      <c r="G183" s="203"/>
      <c r="H183" s="207">
        <v>72.97</v>
      </c>
      <c r="I183" s="208"/>
      <c r="J183" s="203"/>
      <c r="K183" s="203"/>
      <c r="L183" s="209"/>
      <c r="M183" s="210"/>
      <c r="N183" s="211"/>
      <c r="O183" s="211"/>
      <c r="P183" s="211"/>
      <c r="Q183" s="211"/>
      <c r="R183" s="211"/>
      <c r="S183" s="211"/>
      <c r="T183" s="212"/>
      <c r="AT183" s="213" t="s">
        <v>181</v>
      </c>
      <c r="AU183" s="213" t="s">
        <v>87</v>
      </c>
      <c r="AV183" s="13" t="s">
        <v>87</v>
      </c>
      <c r="AW183" s="13" t="s">
        <v>32</v>
      </c>
      <c r="AX183" s="13" t="s">
        <v>77</v>
      </c>
      <c r="AY183" s="213" t="s">
        <v>160</v>
      </c>
    </row>
    <row r="184" spans="2:51" s="13" customFormat="1" ht="11.25">
      <c r="B184" s="202"/>
      <c r="C184" s="203"/>
      <c r="D184" s="204" t="s">
        <v>181</v>
      </c>
      <c r="E184" s="205" t="s">
        <v>1</v>
      </c>
      <c r="F184" s="206" t="s">
        <v>346</v>
      </c>
      <c r="G184" s="203"/>
      <c r="H184" s="207">
        <v>76.213</v>
      </c>
      <c r="I184" s="208"/>
      <c r="J184" s="203"/>
      <c r="K184" s="203"/>
      <c r="L184" s="209"/>
      <c r="M184" s="210"/>
      <c r="N184" s="211"/>
      <c r="O184" s="211"/>
      <c r="P184" s="211"/>
      <c r="Q184" s="211"/>
      <c r="R184" s="211"/>
      <c r="S184" s="211"/>
      <c r="T184" s="212"/>
      <c r="AT184" s="213" t="s">
        <v>181</v>
      </c>
      <c r="AU184" s="213" t="s">
        <v>87</v>
      </c>
      <c r="AV184" s="13" t="s">
        <v>87</v>
      </c>
      <c r="AW184" s="13" t="s">
        <v>32</v>
      </c>
      <c r="AX184" s="13" t="s">
        <v>77</v>
      </c>
      <c r="AY184" s="213" t="s">
        <v>160</v>
      </c>
    </row>
    <row r="185" spans="2:51" s="13" customFormat="1" ht="11.25">
      <c r="B185" s="202"/>
      <c r="C185" s="203"/>
      <c r="D185" s="204" t="s">
        <v>181</v>
      </c>
      <c r="E185" s="205" t="s">
        <v>1</v>
      </c>
      <c r="F185" s="206" t="s">
        <v>336</v>
      </c>
      <c r="G185" s="203"/>
      <c r="H185" s="207">
        <v>30.8</v>
      </c>
      <c r="I185" s="208"/>
      <c r="J185" s="203"/>
      <c r="K185" s="203"/>
      <c r="L185" s="209"/>
      <c r="M185" s="210"/>
      <c r="N185" s="211"/>
      <c r="O185" s="211"/>
      <c r="P185" s="211"/>
      <c r="Q185" s="211"/>
      <c r="R185" s="211"/>
      <c r="S185" s="211"/>
      <c r="T185" s="212"/>
      <c r="AT185" s="213" t="s">
        <v>181</v>
      </c>
      <c r="AU185" s="213" t="s">
        <v>87</v>
      </c>
      <c r="AV185" s="13" t="s">
        <v>87</v>
      </c>
      <c r="AW185" s="13" t="s">
        <v>32</v>
      </c>
      <c r="AX185" s="13" t="s">
        <v>77</v>
      </c>
      <c r="AY185" s="213" t="s">
        <v>160</v>
      </c>
    </row>
    <row r="186" spans="2:51" s="14" customFormat="1" ht="11.25">
      <c r="B186" s="223"/>
      <c r="C186" s="224"/>
      <c r="D186" s="204" t="s">
        <v>181</v>
      </c>
      <c r="E186" s="225" t="s">
        <v>1</v>
      </c>
      <c r="F186" s="226" t="s">
        <v>281</v>
      </c>
      <c r="G186" s="224"/>
      <c r="H186" s="227">
        <v>179.983</v>
      </c>
      <c r="I186" s="228"/>
      <c r="J186" s="224"/>
      <c r="K186" s="224"/>
      <c r="L186" s="229"/>
      <c r="M186" s="230"/>
      <c r="N186" s="231"/>
      <c r="O186" s="231"/>
      <c r="P186" s="231"/>
      <c r="Q186" s="231"/>
      <c r="R186" s="231"/>
      <c r="S186" s="231"/>
      <c r="T186" s="232"/>
      <c r="AT186" s="233" t="s">
        <v>181</v>
      </c>
      <c r="AU186" s="233" t="s">
        <v>87</v>
      </c>
      <c r="AV186" s="14" t="s">
        <v>165</v>
      </c>
      <c r="AW186" s="14" t="s">
        <v>32</v>
      </c>
      <c r="AX186" s="14" t="s">
        <v>85</v>
      </c>
      <c r="AY186" s="233" t="s">
        <v>160</v>
      </c>
    </row>
    <row r="187" spans="1:65" s="2" customFormat="1" ht="16.5" customHeight="1">
      <c r="A187" s="35"/>
      <c r="B187" s="36"/>
      <c r="C187" s="186" t="s">
        <v>347</v>
      </c>
      <c r="D187" s="186" t="s">
        <v>161</v>
      </c>
      <c r="E187" s="187" t="s">
        <v>348</v>
      </c>
      <c r="F187" s="188" t="s">
        <v>349</v>
      </c>
      <c r="G187" s="189" t="s">
        <v>179</v>
      </c>
      <c r="H187" s="190">
        <v>216</v>
      </c>
      <c r="I187" s="191"/>
      <c r="J187" s="192">
        <f>ROUND(I187*H187,2)</f>
        <v>0</v>
      </c>
      <c r="K187" s="193"/>
      <c r="L187" s="40"/>
      <c r="M187" s="194" t="s">
        <v>1</v>
      </c>
      <c r="N187" s="195" t="s">
        <v>42</v>
      </c>
      <c r="O187" s="72"/>
      <c r="P187" s="196">
        <f>O187*H187</f>
        <v>0</v>
      </c>
      <c r="Q187" s="196">
        <v>0</v>
      </c>
      <c r="R187" s="196">
        <f>Q187*H187</f>
        <v>0</v>
      </c>
      <c r="S187" s="196">
        <v>0</v>
      </c>
      <c r="T187" s="197">
        <f>S187*H187</f>
        <v>0</v>
      </c>
      <c r="U187" s="35"/>
      <c r="V187" s="35"/>
      <c r="W187" s="35"/>
      <c r="X187" s="35"/>
      <c r="Y187" s="35"/>
      <c r="Z187" s="35"/>
      <c r="AA187" s="35"/>
      <c r="AB187" s="35"/>
      <c r="AC187" s="35"/>
      <c r="AD187" s="35"/>
      <c r="AE187" s="35"/>
      <c r="AR187" s="198" t="s">
        <v>165</v>
      </c>
      <c r="AT187" s="198" t="s">
        <v>161</v>
      </c>
      <c r="AU187" s="198" t="s">
        <v>87</v>
      </c>
      <c r="AY187" s="18" t="s">
        <v>160</v>
      </c>
      <c r="BE187" s="199">
        <f>IF(N187="základní",J187,0)</f>
        <v>0</v>
      </c>
      <c r="BF187" s="199">
        <f>IF(N187="snížená",J187,0)</f>
        <v>0</v>
      </c>
      <c r="BG187" s="199">
        <f>IF(N187="zákl. přenesená",J187,0)</f>
        <v>0</v>
      </c>
      <c r="BH187" s="199">
        <f>IF(N187="sníž. přenesená",J187,0)</f>
        <v>0</v>
      </c>
      <c r="BI187" s="199">
        <f>IF(N187="nulová",J187,0)</f>
        <v>0</v>
      </c>
      <c r="BJ187" s="18" t="s">
        <v>85</v>
      </c>
      <c r="BK187" s="199">
        <f>ROUND(I187*H187,2)</f>
        <v>0</v>
      </c>
      <c r="BL187" s="18" t="s">
        <v>165</v>
      </c>
      <c r="BM187" s="198" t="s">
        <v>350</v>
      </c>
    </row>
    <row r="188" spans="2:51" s="13" customFormat="1" ht="11.25">
      <c r="B188" s="202"/>
      <c r="C188" s="203"/>
      <c r="D188" s="204" t="s">
        <v>181</v>
      </c>
      <c r="E188" s="205" t="s">
        <v>1</v>
      </c>
      <c r="F188" s="206" t="s">
        <v>351</v>
      </c>
      <c r="G188" s="203"/>
      <c r="H188" s="207">
        <v>216</v>
      </c>
      <c r="I188" s="208"/>
      <c r="J188" s="203"/>
      <c r="K188" s="203"/>
      <c r="L188" s="209"/>
      <c r="M188" s="210"/>
      <c r="N188" s="211"/>
      <c r="O188" s="211"/>
      <c r="P188" s="211"/>
      <c r="Q188" s="211"/>
      <c r="R188" s="211"/>
      <c r="S188" s="211"/>
      <c r="T188" s="212"/>
      <c r="AT188" s="213" t="s">
        <v>181</v>
      </c>
      <c r="AU188" s="213" t="s">
        <v>87</v>
      </c>
      <c r="AV188" s="13" t="s">
        <v>87</v>
      </c>
      <c r="AW188" s="13" t="s">
        <v>32</v>
      </c>
      <c r="AX188" s="13" t="s">
        <v>85</v>
      </c>
      <c r="AY188" s="213" t="s">
        <v>160</v>
      </c>
    </row>
    <row r="189" spans="1:65" s="2" customFormat="1" ht="21.75" customHeight="1">
      <c r="A189" s="35"/>
      <c r="B189" s="36"/>
      <c r="C189" s="186" t="s">
        <v>352</v>
      </c>
      <c r="D189" s="186" t="s">
        <v>161</v>
      </c>
      <c r="E189" s="187" t="s">
        <v>353</v>
      </c>
      <c r="F189" s="188" t="s">
        <v>354</v>
      </c>
      <c r="G189" s="189" t="s">
        <v>179</v>
      </c>
      <c r="H189" s="190">
        <v>72.97</v>
      </c>
      <c r="I189" s="191"/>
      <c r="J189" s="192">
        <f>ROUND(I189*H189,2)</f>
        <v>0</v>
      </c>
      <c r="K189" s="193"/>
      <c r="L189" s="40"/>
      <c r="M189" s="194" t="s">
        <v>1</v>
      </c>
      <c r="N189" s="195" t="s">
        <v>42</v>
      </c>
      <c r="O189" s="72"/>
      <c r="P189" s="196">
        <f>O189*H189</f>
        <v>0</v>
      </c>
      <c r="Q189" s="196">
        <v>0</v>
      </c>
      <c r="R189" s="196">
        <f>Q189*H189</f>
        <v>0</v>
      </c>
      <c r="S189" s="196">
        <v>0</v>
      </c>
      <c r="T189" s="197">
        <f>S189*H189</f>
        <v>0</v>
      </c>
      <c r="U189" s="35"/>
      <c r="V189" s="35"/>
      <c r="W189" s="35"/>
      <c r="X189" s="35"/>
      <c r="Y189" s="35"/>
      <c r="Z189" s="35"/>
      <c r="AA189" s="35"/>
      <c r="AB189" s="35"/>
      <c r="AC189" s="35"/>
      <c r="AD189" s="35"/>
      <c r="AE189" s="35"/>
      <c r="AR189" s="198" t="s">
        <v>165</v>
      </c>
      <c r="AT189" s="198" t="s">
        <v>161</v>
      </c>
      <c r="AU189" s="198" t="s">
        <v>87</v>
      </c>
      <c r="AY189" s="18" t="s">
        <v>160</v>
      </c>
      <c r="BE189" s="199">
        <f>IF(N189="základní",J189,0)</f>
        <v>0</v>
      </c>
      <c r="BF189" s="199">
        <f>IF(N189="snížená",J189,0)</f>
        <v>0</v>
      </c>
      <c r="BG189" s="199">
        <f>IF(N189="zákl. přenesená",J189,0)</f>
        <v>0</v>
      </c>
      <c r="BH189" s="199">
        <f>IF(N189="sníž. přenesená",J189,0)</f>
        <v>0</v>
      </c>
      <c r="BI189" s="199">
        <f>IF(N189="nulová",J189,0)</f>
        <v>0</v>
      </c>
      <c r="BJ189" s="18" t="s">
        <v>85</v>
      </c>
      <c r="BK189" s="199">
        <f>ROUND(I189*H189,2)</f>
        <v>0</v>
      </c>
      <c r="BL189" s="18" t="s">
        <v>165</v>
      </c>
      <c r="BM189" s="198" t="s">
        <v>355</v>
      </c>
    </row>
    <row r="190" spans="2:51" s="13" customFormat="1" ht="11.25">
      <c r="B190" s="202"/>
      <c r="C190" s="203"/>
      <c r="D190" s="204" t="s">
        <v>181</v>
      </c>
      <c r="E190" s="205" t="s">
        <v>1</v>
      </c>
      <c r="F190" s="206" t="s">
        <v>334</v>
      </c>
      <c r="G190" s="203"/>
      <c r="H190" s="207">
        <v>72.97</v>
      </c>
      <c r="I190" s="208"/>
      <c r="J190" s="203"/>
      <c r="K190" s="203"/>
      <c r="L190" s="209"/>
      <c r="M190" s="210"/>
      <c r="N190" s="211"/>
      <c r="O190" s="211"/>
      <c r="P190" s="211"/>
      <c r="Q190" s="211"/>
      <c r="R190" s="211"/>
      <c r="S190" s="211"/>
      <c r="T190" s="212"/>
      <c r="AT190" s="213" t="s">
        <v>181</v>
      </c>
      <c r="AU190" s="213" t="s">
        <v>87</v>
      </c>
      <c r="AV190" s="13" t="s">
        <v>87</v>
      </c>
      <c r="AW190" s="13" t="s">
        <v>32</v>
      </c>
      <c r="AX190" s="13" t="s">
        <v>85</v>
      </c>
      <c r="AY190" s="213" t="s">
        <v>160</v>
      </c>
    </row>
    <row r="191" spans="1:65" s="2" customFormat="1" ht="21.75" customHeight="1">
      <c r="A191" s="35"/>
      <c r="B191" s="36"/>
      <c r="C191" s="186" t="s">
        <v>356</v>
      </c>
      <c r="D191" s="186" t="s">
        <v>161</v>
      </c>
      <c r="E191" s="187" t="s">
        <v>357</v>
      </c>
      <c r="F191" s="188" t="s">
        <v>358</v>
      </c>
      <c r="G191" s="189" t="s">
        <v>179</v>
      </c>
      <c r="H191" s="190">
        <v>54.585</v>
      </c>
      <c r="I191" s="191"/>
      <c r="J191" s="192">
        <f>ROUND(I191*H191,2)</f>
        <v>0</v>
      </c>
      <c r="K191" s="193"/>
      <c r="L191" s="40"/>
      <c r="M191" s="194" t="s">
        <v>1</v>
      </c>
      <c r="N191" s="195" t="s">
        <v>42</v>
      </c>
      <c r="O191" s="72"/>
      <c r="P191" s="196">
        <f>O191*H191</f>
        <v>0</v>
      </c>
      <c r="Q191" s="196">
        <v>0</v>
      </c>
      <c r="R191" s="196">
        <f>Q191*H191</f>
        <v>0</v>
      </c>
      <c r="S191" s="196">
        <v>0</v>
      </c>
      <c r="T191" s="197">
        <f>S191*H191</f>
        <v>0</v>
      </c>
      <c r="U191" s="35"/>
      <c r="V191" s="35"/>
      <c r="W191" s="35"/>
      <c r="X191" s="35"/>
      <c r="Y191" s="35"/>
      <c r="Z191" s="35"/>
      <c r="AA191" s="35"/>
      <c r="AB191" s="35"/>
      <c r="AC191" s="35"/>
      <c r="AD191" s="35"/>
      <c r="AE191" s="35"/>
      <c r="AR191" s="198" t="s">
        <v>165</v>
      </c>
      <c r="AT191" s="198" t="s">
        <v>161</v>
      </c>
      <c r="AU191" s="198" t="s">
        <v>87</v>
      </c>
      <c r="AY191" s="18" t="s">
        <v>160</v>
      </c>
      <c r="BE191" s="199">
        <f>IF(N191="základní",J191,0)</f>
        <v>0</v>
      </c>
      <c r="BF191" s="199">
        <f>IF(N191="snížená",J191,0)</f>
        <v>0</v>
      </c>
      <c r="BG191" s="199">
        <f>IF(N191="zákl. přenesená",J191,0)</f>
        <v>0</v>
      </c>
      <c r="BH191" s="199">
        <f>IF(N191="sníž. přenesená",J191,0)</f>
        <v>0</v>
      </c>
      <c r="BI191" s="199">
        <f>IF(N191="nulová",J191,0)</f>
        <v>0</v>
      </c>
      <c r="BJ191" s="18" t="s">
        <v>85</v>
      </c>
      <c r="BK191" s="199">
        <f>ROUND(I191*H191,2)</f>
        <v>0</v>
      </c>
      <c r="BL191" s="18" t="s">
        <v>165</v>
      </c>
      <c r="BM191" s="198" t="s">
        <v>359</v>
      </c>
    </row>
    <row r="192" spans="2:51" s="13" customFormat="1" ht="11.25">
      <c r="B192" s="202"/>
      <c r="C192" s="203"/>
      <c r="D192" s="204" t="s">
        <v>181</v>
      </c>
      <c r="E192" s="205" t="s">
        <v>1</v>
      </c>
      <c r="F192" s="206" t="s">
        <v>360</v>
      </c>
      <c r="G192" s="203"/>
      <c r="H192" s="207">
        <v>54.585</v>
      </c>
      <c r="I192" s="208"/>
      <c r="J192" s="203"/>
      <c r="K192" s="203"/>
      <c r="L192" s="209"/>
      <c r="M192" s="210"/>
      <c r="N192" s="211"/>
      <c r="O192" s="211"/>
      <c r="P192" s="211"/>
      <c r="Q192" s="211"/>
      <c r="R192" s="211"/>
      <c r="S192" s="211"/>
      <c r="T192" s="212"/>
      <c r="AT192" s="213" t="s">
        <v>181</v>
      </c>
      <c r="AU192" s="213" t="s">
        <v>87</v>
      </c>
      <c r="AV192" s="13" t="s">
        <v>87</v>
      </c>
      <c r="AW192" s="13" t="s">
        <v>32</v>
      </c>
      <c r="AX192" s="13" t="s">
        <v>85</v>
      </c>
      <c r="AY192" s="213" t="s">
        <v>160</v>
      </c>
    </row>
    <row r="193" spans="1:65" s="2" customFormat="1" ht="16.5" customHeight="1">
      <c r="A193" s="35"/>
      <c r="B193" s="36"/>
      <c r="C193" s="186" t="s">
        <v>361</v>
      </c>
      <c r="D193" s="186" t="s">
        <v>161</v>
      </c>
      <c r="E193" s="187" t="s">
        <v>362</v>
      </c>
      <c r="F193" s="188" t="s">
        <v>363</v>
      </c>
      <c r="G193" s="189" t="s">
        <v>179</v>
      </c>
      <c r="H193" s="190">
        <v>38.106</v>
      </c>
      <c r="I193" s="191"/>
      <c r="J193" s="192">
        <f>ROUND(I193*H193,2)</f>
        <v>0</v>
      </c>
      <c r="K193" s="193"/>
      <c r="L193" s="40"/>
      <c r="M193" s="194" t="s">
        <v>1</v>
      </c>
      <c r="N193" s="195" t="s">
        <v>42</v>
      </c>
      <c r="O193" s="72"/>
      <c r="P193" s="196">
        <f>O193*H193</f>
        <v>0</v>
      </c>
      <c r="Q193" s="196">
        <v>0.00034</v>
      </c>
      <c r="R193" s="196">
        <f>Q193*H193</f>
        <v>0.012956040000000002</v>
      </c>
      <c r="S193" s="196">
        <v>0</v>
      </c>
      <c r="T193" s="197">
        <f>S193*H193</f>
        <v>0</v>
      </c>
      <c r="U193" s="35"/>
      <c r="V193" s="35"/>
      <c r="W193" s="35"/>
      <c r="X193" s="35"/>
      <c r="Y193" s="35"/>
      <c r="Z193" s="35"/>
      <c r="AA193" s="35"/>
      <c r="AB193" s="35"/>
      <c r="AC193" s="35"/>
      <c r="AD193" s="35"/>
      <c r="AE193" s="35"/>
      <c r="AR193" s="198" t="s">
        <v>165</v>
      </c>
      <c r="AT193" s="198" t="s">
        <v>161</v>
      </c>
      <c r="AU193" s="198" t="s">
        <v>87</v>
      </c>
      <c r="AY193" s="18" t="s">
        <v>160</v>
      </c>
      <c r="BE193" s="199">
        <f>IF(N193="základní",J193,0)</f>
        <v>0</v>
      </c>
      <c r="BF193" s="199">
        <f>IF(N193="snížená",J193,0)</f>
        <v>0</v>
      </c>
      <c r="BG193" s="199">
        <f>IF(N193="zákl. přenesená",J193,0)</f>
        <v>0</v>
      </c>
      <c r="BH193" s="199">
        <f>IF(N193="sníž. přenesená",J193,0)</f>
        <v>0</v>
      </c>
      <c r="BI193" s="199">
        <f>IF(N193="nulová",J193,0)</f>
        <v>0</v>
      </c>
      <c r="BJ193" s="18" t="s">
        <v>85</v>
      </c>
      <c r="BK193" s="199">
        <f>ROUND(I193*H193,2)</f>
        <v>0</v>
      </c>
      <c r="BL193" s="18" t="s">
        <v>165</v>
      </c>
      <c r="BM193" s="198" t="s">
        <v>364</v>
      </c>
    </row>
    <row r="194" spans="2:51" s="13" customFormat="1" ht="11.25">
      <c r="B194" s="202"/>
      <c r="C194" s="203"/>
      <c r="D194" s="204" t="s">
        <v>181</v>
      </c>
      <c r="E194" s="205" t="s">
        <v>1</v>
      </c>
      <c r="F194" s="206" t="s">
        <v>365</v>
      </c>
      <c r="G194" s="203"/>
      <c r="H194" s="207">
        <v>38.106</v>
      </c>
      <c r="I194" s="208"/>
      <c r="J194" s="203"/>
      <c r="K194" s="203"/>
      <c r="L194" s="209"/>
      <c r="M194" s="210"/>
      <c r="N194" s="211"/>
      <c r="O194" s="211"/>
      <c r="P194" s="211"/>
      <c r="Q194" s="211"/>
      <c r="R194" s="211"/>
      <c r="S194" s="211"/>
      <c r="T194" s="212"/>
      <c r="AT194" s="213" t="s">
        <v>181</v>
      </c>
      <c r="AU194" s="213" t="s">
        <v>87</v>
      </c>
      <c r="AV194" s="13" t="s">
        <v>87</v>
      </c>
      <c r="AW194" s="13" t="s">
        <v>32</v>
      </c>
      <c r="AX194" s="13" t="s">
        <v>85</v>
      </c>
      <c r="AY194" s="213" t="s">
        <v>160</v>
      </c>
    </row>
    <row r="195" spans="1:65" s="2" customFormat="1" ht="16.5" customHeight="1">
      <c r="A195" s="35"/>
      <c r="B195" s="36"/>
      <c r="C195" s="186" t="s">
        <v>315</v>
      </c>
      <c r="D195" s="186" t="s">
        <v>161</v>
      </c>
      <c r="E195" s="187" t="s">
        <v>366</v>
      </c>
      <c r="F195" s="188" t="s">
        <v>367</v>
      </c>
      <c r="G195" s="189" t="s">
        <v>179</v>
      </c>
      <c r="H195" s="190">
        <v>143.156</v>
      </c>
      <c r="I195" s="191"/>
      <c r="J195" s="192">
        <f>ROUND(I195*H195,2)</f>
        <v>0</v>
      </c>
      <c r="K195" s="193"/>
      <c r="L195" s="40"/>
      <c r="M195" s="194" t="s">
        <v>1</v>
      </c>
      <c r="N195" s="195" t="s">
        <v>42</v>
      </c>
      <c r="O195" s="72"/>
      <c r="P195" s="196">
        <f>O195*H195</f>
        <v>0</v>
      </c>
      <c r="Q195" s="196">
        <v>0</v>
      </c>
      <c r="R195" s="196">
        <f>Q195*H195</f>
        <v>0</v>
      </c>
      <c r="S195" s="196">
        <v>0</v>
      </c>
      <c r="T195" s="197">
        <f>S195*H195</f>
        <v>0</v>
      </c>
      <c r="U195" s="35"/>
      <c r="V195" s="35"/>
      <c r="W195" s="35"/>
      <c r="X195" s="35"/>
      <c r="Y195" s="35"/>
      <c r="Z195" s="35"/>
      <c r="AA195" s="35"/>
      <c r="AB195" s="35"/>
      <c r="AC195" s="35"/>
      <c r="AD195" s="35"/>
      <c r="AE195" s="35"/>
      <c r="AR195" s="198" t="s">
        <v>165</v>
      </c>
      <c r="AT195" s="198" t="s">
        <v>161</v>
      </c>
      <c r="AU195" s="198" t="s">
        <v>87</v>
      </c>
      <c r="AY195" s="18" t="s">
        <v>160</v>
      </c>
      <c r="BE195" s="199">
        <f>IF(N195="základní",J195,0)</f>
        <v>0</v>
      </c>
      <c r="BF195" s="199">
        <f>IF(N195="snížená",J195,0)</f>
        <v>0</v>
      </c>
      <c r="BG195" s="199">
        <f>IF(N195="zákl. přenesená",J195,0)</f>
        <v>0</v>
      </c>
      <c r="BH195" s="199">
        <f>IF(N195="sníž. přenesená",J195,0)</f>
        <v>0</v>
      </c>
      <c r="BI195" s="199">
        <f>IF(N195="nulová",J195,0)</f>
        <v>0</v>
      </c>
      <c r="BJ195" s="18" t="s">
        <v>85</v>
      </c>
      <c r="BK195" s="199">
        <f>ROUND(I195*H195,2)</f>
        <v>0</v>
      </c>
      <c r="BL195" s="18" t="s">
        <v>165</v>
      </c>
      <c r="BM195" s="198" t="s">
        <v>368</v>
      </c>
    </row>
    <row r="196" spans="2:51" s="13" customFormat="1" ht="11.25">
      <c r="B196" s="202"/>
      <c r="C196" s="203"/>
      <c r="D196" s="204" t="s">
        <v>181</v>
      </c>
      <c r="E196" s="205" t="s">
        <v>1</v>
      </c>
      <c r="F196" s="206" t="s">
        <v>360</v>
      </c>
      <c r="G196" s="203"/>
      <c r="H196" s="207">
        <v>54.585</v>
      </c>
      <c r="I196" s="208"/>
      <c r="J196" s="203"/>
      <c r="K196" s="203"/>
      <c r="L196" s="209"/>
      <c r="M196" s="210"/>
      <c r="N196" s="211"/>
      <c r="O196" s="211"/>
      <c r="P196" s="211"/>
      <c r="Q196" s="211"/>
      <c r="R196" s="211"/>
      <c r="S196" s="211"/>
      <c r="T196" s="212"/>
      <c r="AT196" s="213" t="s">
        <v>181</v>
      </c>
      <c r="AU196" s="213" t="s">
        <v>87</v>
      </c>
      <c r="AV196" s="13" t="s">
        <v>87</v>
      </c>
      <c r="AW196" s="13" t="s">
        <v>32</v>
      </c>
      <c r="AX196" s="13" t="s">
        <v>77</v>
      </c>
      <c r="AY196" s="213" t="s">
        <v>160</v>
      </c>
    </row>
    <row r="197" spans="2:51" s="13" customFormat="1" ht="11.25">
      <c r="B197" s="202"/>
      <c r="C197" s="203"/>
      <c r="D197" s="204" t="s">
        <v>181</v>
      </c>
      <c r="E197" s="205" t="s">
        <v>1</v>
      </c>
      <c r="F197" s="206" t="s">
        <v>369</v>
      </c>
      <c r="G197" s="203"/>
      <c r="H197" s="207">
        <v>88.571</v>
      </c>
      <c r="I197" s="208"/>
      <c r="J197" s="203"/>
      <c r="K197" s="203"/>
      <c r="L197" s="209"/>
      <c r="M197" s="210"/>
      <c r="N197" s="211"/>
      <c r="O197" s="211"/>
      <c r="P197" s="211"/>
      <c r="Q197" s="211"/>
      <c r="R197" s="211"/>
      <c r="S197" s="211"/>
      <c r="T197" s="212"/>
      <c r="AT197" s="213" t="s">
        <v>181</v>
      </c>
      <c r="AU197" s="213" t="s">
        <v>87</v>
      </c>
      <c r="AV197" s="13" t="s">
        <v>87</v>
      </c>
      <c r="AW197" s="13" t="s">
        <v>32</v>
      </c>
      <c r="AX197" s="13" t="s">
        <v>77</v>
      </c>
      <c r="AY197" s="213" t="s">
        <v>160</v>
      </c>
    </row>
    <row r="198" spans="2:51" s="14" customFormat="1" ht="11.25">
      <c r="B198" s="223"/>
      <c r="C198" s="224"/>
      <c r="D198" s="204" t="s">
        <v>181</v>
      </c>
      <c r="E198" s="225" t="s">
        <v>1</v>
      </c>
      <c r="F198" s="226" t="s">
        <v>281</v>
      </c>
      <c r="G198" s="224"/>
      <c r="H198" s="227">
        <v>143.156</v>
      </c>
      <c r="I198" s="228"/>
      <c r="J198" s="224"/>
      <c r="K198" s="224"/>
      <c r="L198" s="229"/>
      <c r="M198" s="230"/>
      <c r="N198" s="231"/>
      <c r="O198" s="231"/>
      <c r="P198" s="231"/>
      <c r="Q198" s="231"/>
      <c r="R198" s="231"/>
      <c r="S198" s="231"/>
      <c r="T198" s="232"/>
      <c r="AT198" s="233" t="s">
        <v>181</v>
      </c>
      <c r="AU198" s="233" t="s">
        <v>87</v>
      </c>
      <c r="AV198" s="14" t="s">
        <v>165</v>
      </c>
      <c r="AW198" s="14" t="s">
        <v>32</v>
      </c>
      <c r="AX198" s="14" t="s">
        <v>85</v>
      </c>
      <c r="AY198" s="233" t="s">
        <v>160</v>
      </c>
    </row>
    <row r="199" spans="1:65" s="2" customFormat="1" ht="21.75" customHeight="1">
      <c r="A199" s="35"/>
      <c r="B199" s="36"/>
      <c r="C199" s="186" t="s">
        <v>370</v>
      </c>
      <c r="D199" s="186" t="s">
        <v>161</v>
      </c>
      <c r="E199" s="187" t="s">
        <v>371</v>
      </c>
      <c r="F199" s="188" t="s">
        <v>372</v>
      </c>
      <c r="G199" s="189" t="s">
        <v>179</v>
      </c>
      <c r="H199" s="190">
        <v>114.319</v>
      </c>
      <c r="I199" s="191"/>
      <c r="J199" s="192">
        <f>ROUND(I199*H199,2)</f>
        <v>0</v>
      </c>
      <c r="K199" s="193"/>
      <c r="L199" s="40"/>
      <c r="M199" s="194" t="s">
        <v>1</v>
      </c>
      <c r="N199" s="195" t="s">
        <v>42</v>
      </c>
      <c r="O199" s="72"/>
      <c r="P199" s="196">
        <f>O199*H199</f>
        <v>0</v>
      </c>
      <c r="Q199" s="196">
        <v>0</v>
      </c>
      <c r="R199" s="196">
        <f>Q199*H199</f>
        <v>0</v>
      </c>
      <c r="S199" s="196">
        <v>0</v>
      </c>
      <c r="T199" s="197">
        <f>S199*H199</f>
        <v>0</v>
      </c>
      <c r="U199" s="35"/>
      <c r="V199" s="35"/>
      <c r="W199" s="35"/>
      <c r="X199" s="35"/>
      <c r="Y199" s="35"/>
      <c r="Z199" s="35"/>
      <c r="AA199" s="35"/>
      <c r="AB199" s="35"/>
      <c r="AC199" s="35"/>
      <c r="AD199" s="35"/>
      <c r="AE199" s="35"/>
      <c r="AR199" s="198" t="s">
        <v>165</v>
      </c>
      <c r="AT199" s="198" t="s">
        <v>161</v>
      </c>
      <c r="AU199" s="198" t="s">
        <v>87</v>
      </c>
      <c r="AY199" s="18" t="s">
        <v>160</v>
      </c>
      <c r="BE199" s="199">
        <f>IF(N199="základní",J199,0)</f>
        <v>0</v>
      </c>
      <c r="BF199" s="199">
        <f>IF(N199="snížená",J199,0)</f>
        <v>0</v>
      </c>
      <c r="BG199" s="199">
        <f>IF(N199="zákl. přenesená",J199,0)</f>
        <v>0</v>
      </c>
      <c r="BH199" s="199">
        <f>IF(N199="sníž. přenesená",J199,0)</f>
        <v>0</v>
      </c>
      <c r="BI199" s="199">
        <f>IF(N199="nulová",J199,0)</f>
        <v>0</v>
      </c>
      <c r="BJ199" s="18" t="s">
        <v>85</v>
      </c>
      <c r="BK199" s="199">
        <f>ROUND(I199*H199,2)</f>
        <v>0</v>
      </c>
      <c r="BL199" s="18" t="s">
        <v>165</v>
      </c>
      <c r="BM199" s="198" t="s">
        <v>373</v>
      </c>
    </row>
    <row r="200" spans="2:51" s="13" customFormat="1" ht="11.25">
      <c r="B200" s="202"/>
      <c r="C200" s="203"/>
      <c r="D200" s="204" t="s">
        <v>181</v>
      </c>
      <c r="E200" s="205" t="s">
        <v>1</v>
      </c>
      <c r="F200" s="206" t="s">
        <v>374</v>
      </c>
      <c r="G200" s="203"/>
      <c r="H200" s="207">
        <v>114.319</v>
      </c>
      <c r="I200" s="208"/>
      <c r="J200" s="203"/>
      <c r="K200" s="203"/>
      <c r="L200" s="209"/>
      <c r="M200" s="210"/>
      <c r="N200" s="211"/>
      <c r="O200" s="211"/>
      <c r="P200" s="211"/>
      <c r="Q200" s="211"/>
      <c r="R200" s="211"/>
      <c r="S200" s="211"/>
      <c r="T200" s="212"/>
      <c r="AT200" s="213" t="s">
        <v>181</v>
      </c>
      <c r="AU200" s="213" t="s">
        <v>87</v>
      </c>
      <c r="AV200" s="13" t="s">
        <v>87</v>
      </c>
      <c r="AW200" s="13" t="s">
        <v>32</v>
      </c>
      <c r="AX200" s="13" t="s">
        <v>85</v>
      </c>
      <c r="AY200" s="213" t="s">
        <v>160</v>
      </c>
    </row>
    <row r="201" spans="1:65" s="2" customFormat="1" ht="21.75" customHeight="1">
      <c r="A201" s="35"/>
      <c r="B201" s="36"/>
      <c r="C201" s="186" t="s">
        <v>375</v>
      </c>
      <c r="D201" s="186" t="s">
        <v>161</v>
      </c>
      <c r="E201" s="187" t="s">
        <v>376</v>
      </c>
      <c r="F201" s="188" t="s">
        <v>377</v>
      </c>
      <c r="G201" s="189" t="s">
        <v>179</v>
      </c>
      <c r="H201" s="190">
        <v>88.571</v>
      </c>
      <c r="I201" s="191"/>
      <c r="J201" s="192">
        <f>ROUND(I201*H201,2)</f>
        <v>0</v>
      </c>
      <c r="K201" s="193"/>
      <c r="L201" s="40"/>
      <c r="M201" s="194" t="s">
        <v>1</v>
      </c>
      <c r="N201" s="195" t="s">
        <v>42</v>
      </c>
      <c r="O201" s="72"/>
      <c r="P201" s="196">
        <f>O201*H201</f>
        <v>0</v>
      </c>
      <c r="Q201" s="196">
        <v>0</v>
      </c>
      <c r="R201" s="196">
        <f>Q201*H201</f>
        <v>0</v>
      </c>
      <c r="S201" s="196">
        <v>0</v>
      </c>
      <c r="T201" s="197">
        <f>S201*H201</f>
        <v>0</v>
      </c>
      <c r="U201" s="35"/>
      <c r="V201" s="35"/>
      <c r="W201" s="35"/>
      <c r="X201" s="35"/>
      <c r="Y201" s="35"/>
      <c r="Z201" s="35"/>
      <c r="AA201" s="35"/>
      <c r="AB201" s="35"/>
      <c r="AC201" s="35"/>
      <c r="AD201" s="35"/>
      <c r="AE201" s="35"/>
      <c r="AR201" s="198" t="s">
        <v>165</v>
      </c>
      <c r="AT201" s="198" t="s">
        <v>161</v>
      </c>
      <c r="AU201" s="198" t="s">
        <v>87</v>
      </c>
      <c r="AY201" s="18" t="s">
        <v>160</v>
      </c>
      <c r="BE201" s="199">
        <f>IF(N201="základní",J201,0)</f>
        <v>0</v>
      </c>
      <c r="BF201" s="199">
        <f>IF(N201="snížená",J201,0)</f>
        <v>0</v>
      </c>
      <c r="BG201" s="199">
        <f>IF(N201="zákl. přenesená",J201,0)</f>
        <v>0</v>
      </c>
      <c r="BH201" s="199">
        <f>IF(N201="sníž. přenesená",J201,0)</f>
        <v>0</v>
      </c>
      <c r="BI201" s="199">
        <f>IF(N201="nulová",J201,0)</f>
        <v>0</v>
      </c>
      <c r="BJ201" s="18" t="s">
        <v>85</v>
      </c>
      <c r="BK201" s="199">
        <f>ROUND(I201*H201,2)</f>
        <v>0</v>
      </c>
      <c r="BL201" s="18" t="s">
        <v>165</v>
      </c>
      <c r="BM201" s="198" t="s">
        <v>378</v>
      </c>
    </row>
    <row r="202" spans="2:51" s="13" customFormat="1" ht="11.25">
      <c r="B202" s="202"/>
      <c r="C202" s="203"/>
      <c r="D202" s="204" t="s">
        <v>181</v>
      </c>
      <c r="E202" s="205" t="s">
        <v>1</v>
      </c>
      <c r="F202" s="206" t="s">
        <v>369</v>
      </c>
      <c r="G202" s="203"/>
      <c r="H202" s="207">
        <v>88.571</v>
      </c>
      <c r="I202" s="208"/>
      <c r="J202" s="203"/>
      <c r="K202" s="203"/>
      <c r="L202" s="209"/>
      <c r="M202" s="210"/>
      <c r="N202" s="211"/>
      <c r="O202" s="211"/>
      <c r="P202" s="211"/>
      <c r="Q202" s="211"/>
      <c r="R202" s="211"/>
      <c r="S202" s="211"/>
      <c r="T202" s="212"/>
      <c r="AT202" s="213" t="s">
        <v>181</v>
      </c>
      <c r="AU202" s="213" t="s">
        <v>87</v>
      </c>
      <c r="AV202" s="13" t="s">
        <v>87</v>
      </c>
      <c r="AW202" s="13" t="s">
        <v>32</v>
      </c>
      <c r="AX202" s="13" t="s">
        <v>85</v>
      </c>
      <c r="AY202" s="213" t="s">
        <v>160</v>
      </c>
    </row>
    <row r="203" spans="1:65" s="2" customFormat="1" ht="33" customHeight="1">
      <c r="A203" s="35"/>
      <c r="B203" s="36"/>
      <c r="C203" s="186" t="s">
        <v>379</v>
      </c>
      <c r="D203" s="186" t="s">
        <v>161</v>
      </c>
      <c r="E203" s="187" t="s">
        <v>380</v>
      </c>
      <c r="F203" s="188" t="s">
        <v>381</v>
      </c>
      <c r="G203" s="189" t="s">
        <v>179</v>
      </c>
      <c r="H203" s="190">
        <v>72.97</v>
      </c>
      <c r="I203" s="191"/>
      <c r="J203" s="192">
        <f>ROUND(I203*H203,2)</f>
        <v>0</v>
      </c>
      <c r="K203" s="193"/>
      <c r="L203" s="40"/>
      <c r="M203" s="194" t="s">
        <v>1</v>
      </c>
      <c r="N203" s="195" t="s">
        <v>42</v>
      </c>
      <c r="O203" s="72"/>
      <c r="P203" s="196">
        <f>O203*H203</f>
        <v>0</v>
      </c>
      <c r="Q203" s="196">
        <v>0.098</v>
      </c>
      <c r="R203" s="196">
        <f>Q203*H203</f>
        <v>7.15106</v>
      </c>
      <c r="S203" s="196">
        <v>0</v>
      </c>
      <c r="T203" s="197">
        <f>S203*H203</f>
        <v>0</v>
      </c>
      <c r="U203" s="35"/>
      <c r="V203" s="35"/>
      <c r="W203" s="35"/>
      <c r="X203" s="35"/>
      <c r="Y203" s="35"/>
      <c r="Z203" s="35"/>
      <c r="AA203" s="35"/>
      <c r="AB203" s="35"/>
      <c r="AC203" s="35"/>
      <c r="AD203" s="35"/>
      <c r="AE203" s="35"/>
      <c r="AR203" s="198" t="s">
        <v>165</v>
      </c>
      <c r="AT203" s="198" t="s">
        <v>161</v>
      </c>
      <c r="AU203" s="198" t="s">
        <v>87</v>
      </c>
      <c r="AY203" s="18" t="s">
        <v>160</v>
      </c>
      <c r="BE203" s="199">
        <f>IF(N203="základní",J203,0)</f>
        <v>0</v>
      </c>
      <c r="BF203" s="199">
        <f>IF(N203="snížená",J203,0)</f>
        <v>0</v>
      </c>
      <c r="BG203" s="199">
        <f>IF(N203="zákl. přenesená",J203,0)</f>
        <v>0</v>
      </c>
      <c r="BH203" s="199">
        <f>IF(N203="sníž. přenesená",J203,0)</f>
        <v>0</v>
      </c>
      <c r="BI203" s="199">
        <f>IF(N203="nulová",J203,0)</f>
        <v>0</v>
      </c>
      <c r="BJ203" s="18" t="s">
        <v>85</v>
      </c>
      <c r="BK203" s="199">
        <f>ROUND(I203*H203,2)</f>
        <v>0</v>
      </c>
      <c r="BL203" s="18" t="s">
        <v>165</v>
      </c>
      <c r="BM203" s="198" t="s">
        <v>382</v>
      </c>
    </row>
    <row r="204" spans="1:65" s="2" customFormat="1" ht="16.5" customHeight="1">
      <c r="A204" s="35"/>
      <c r="B204" s="36"/>
      <c r="C204" s="234" t="s">
        <v>333</v>
      </c>
      <c r="D204" s="234" t="s">
        <v>325</v>
      </c>
      <c r="E204" s="235" t="s">
        <v>383</v>
      </c>
      <c r="F204" s="236" t="s">
        <v>384</v>
      </c>
      <c r="G204" s="237" t="s">
        <v>179</v>
      </c>
      <c r="H204" s="238">
        <v>76.619</v>
      </c>
      <c r="I204" s="239"/>
      <c r="J204" s="240">
        <f>ROUND(I204*H204,2)</f>
        <v>0</v>
      </c>
      <c r="K204" s="241"/>
      <c r="L204" s="242"/>
      <c r="M204" s="243" t="s">
        <v>1</v>
      </c>
      <c r="N204" s="244" t="s">
        <v>42</v>
      </c>
      <c r="O204" s="72"/>
      <c r="P204" s="196">
        <f>O204*H204</f>
        <v>0</v>
      </c>
      <c r="Q204" s="196">
        <v>0.027</v>
      </c>
      <c r="R204" s="196">
        <f>Q204*H204</f>
        <v>2.068713</v>
      </c>
      <c r="S204" s="196">
        <v>0</v>
      </c>
      <c r="T204" s="197">
        <f>S204*H204</f>
        <v>0</v>
      </c>
      <c r="U204" s="35"/>
      <c r="V204" s="35"/>
      <c r="W204" s="35"/>
      <c r="X204" s="35"/>
      <c r="Y204" s="35"/>
      <c r="Z204" s="35"/>
      <c r="AA204" s="35"/>
      <c r="AB204" s="35"/>
      <c r="AC204" s="35"/>
      <c r="AD204" s="35"/>
      <c r="AE204" s="35"/>
      <c r="AR204" s="198" t="s">
        <v>198</v>
      </c>
      <c r="AT204" s="198" t="s">
        <v>325</v>
      </c>
      <c r="AU204" s="198" t="s">
        <v>87</v>
      </c>
      <c r="AY204" s="18" t="s">
        <v>160</v>
      </c>
      <c r="BE204" s="199">
        <f>IF(N204="základní",J204,0)</f>
        <v>0</v>
      </c>
      <c r="BF204" s="199">
        <f>IF(N204="snížená",J204,0)</f>
        <v>0</v>
      </c>
      <c r="BG204" s="199">
        <f>IF(N204="zákl. přenesená",J204,0)</f>
        <v>0</v>
      </c>
      <c r="BH204" s="199">
        <f>IF(N204="sníž. přenesená",J204,0)</f>
        <v>0</v>
      </c>
      <c r="BI204" s="199">
        <f>IF(N204="nulová",J204,0)</f>
        <v>0</v>
      </c>
      <c r="BJ204" s="18" t="s">
        <v>85</v>
      </c>
      <c r="BK204" s="199">
        <f>ROUND(I204*H204,2)</f>
        <v>0</v>
      </c>
      <c r="BL204" s="18" t="s">
        <v>165</v>
      </c>
      <c r="BM204" s="198" t="s">
        <v>385</v>
      </c>
    </row>
    <row r="205" spans="2:51" s="13" customFormat="1" ht="11.25">
      <c r="B205" s="202"/>
      <c r="C205" s="203"/>
      <c r="D205" s="204" t="s">
        <v>181</v>
      </c>
      <c r="E205" s="203"/>
      <c r="F205" s="206" t="s">
        <v>386</v>
      </c>
      <c r="G205" s="203"/>
      <c r="H205" s="207">
        <v>76.619</v>
      </c>
      <c r="I205" s="208"/>
      <c r="J205" s="203"/>
      <c r="K205" s="203"/>
      <c r="L205" s="209"/>
      <c r="M205" s="210"/>
      <c r="N205" s="211"/>
      <c r="O205" s="211"/>
      <c r="P205" s="211"/>
      <c r="Q205" s="211"/>
      <c r="R205" s="211"/>
      <c r="S205" s="211"/>
      <c r="T205" s="212"/>
      <c r="AT205" s="213" t="s">
        <v>181</v>
      </c>
      <c r="AU205" s="213" t="s">
        <v>87</v>
      </c>
      <c r="AV205" s="13" t="s">
        <v>87</v>
      </c>
      <c r="AW205" s="13" t="s">
        <v>4</v>
      </c>
      <c r="AX205" s="13" t="s">
        <v>85</v>
      </c>
      <c r="AY205" s="213" t="s">
        <v>160</v>
      </c>
    </row>
    <row r="206" spans="1:65" s="2" customFormat="1" ht="16.5" customHeight="1">
      <c r="A206" s="35"/>
      <c r="B206" s="36"/>
      <c r="C206" s="186" t="s">
        <v>387</v>
      </c>
      <c r="D206" s="186" t="s">
        <v>161</v>
      </c>
      <c r="E206" s="187" t="s">
        <v>388</v>
      </c>
      <c r="F206" s="188" t="s">
        <v>389</v>
      </c>
      <c r="G206" s="189" t="s">
        <v>210</v>
      </c>
      <c r="H206" s="190">
        <v>110.99</v>
      </c>
      <c r="I206" s="191"/>
      <c r="J206" s="192">
        <f>ROUND(I206*H206,2)</f>
        <v>0</v>
      </c>
      <c r="K206" s="193"/>
      <c r="L206" s="40"/>
      <c r="M206" s="194" t="s">
        <v>1</v>
      </c>
      <c r="N206" s="195" t="s">
        <v>42</v>
      </c>
      <c r="O206" s="72"/>
      <c r="P206" s="196">
        <f>O206*H206</f>
        <v>0</v>
      </c>
      <c r="Q206" s="196">
        <v>0.0036</v>
      </c>
      <c r="R206" s="196">
        <f>Q206*H206</f>
        <v>0.399564</v>
      </c>
      <c r="S206" s="196">
        <v>0</v>
      </c>
      <c r="T206" s="197">
        <f>S206*H206</f>
        <v>0</v>
      </c>
      <c r="U206" s="35"/>
      <c r="V206" s="35"/>
      <c r="W206" s="35"/>
      <c r="X206" s="35"/>
      <c r="Y206" s="35"/>
      <c r="Z206" s="35"/>
      <c r="AA206" s="35"/>
      <c r="AB206" s="35"/>
      <c r="AC206" s="35"/>
      <c r="AD206" s="35"/>
      <c r="AE206" s="35"/>
      <c r="AR206" s="198" t="s">
        <v>165</v>
      </c>
      <c r="AT206" s="198" t="s">
        <v>161</v>
      </c>
      <c r="AU206" s="198" t="s">
        <v>87</v>
      </c>
      <c r="AY206" s="18" t="s">
        <v>160</v>
      </c>
      <c r="BE206" s="199">
        <f>IF(N206="základní",J206,0)</f>
        <v>0</v>
      </c>
      <c r="BF206" s="199">
        <f>IF(N206="snížená",J206,0)</f>
        <v>0</v>
      </c>
      <c r="BG206" s="199">
        <f>IF(N206="zákl. přenesená",J206,0)</f>
        <v>0</v>
      </c>
      <c r="BH206" s="199">
        <f>IF(N206="sníž. přenesená",J206,0)</f>
        <v>0</v>
      </c>
      <c r="BI206" s="199">
        <f>IF(N206="nulová",J206,0)</f>
        <v>0</v>
      </c>
      <c r="BJ206" s="18" t="s">
        <v>85</v>
      </c>
      <c r="BK206" s="199">
        <f>ROUND(I206*H206,2)</f>
        <v>0</v>
      </c>
      <c r="BL206" s="18" t="s">
        <v>165</v>
      </c>
      <c r="BM206" s="198" t="s">
        <v>390</v>
      </c>
    </row>
    <row r="207" spans="2:51" s="13" customFormat="1" ht="11.25">
      <c r="B207" s="202"/>
      <c r="C207" s="203"/>
      <c r="D207" s="204" t="s">
        <v>181</v>
      </c>
      <c r="E207" s="205" t="s">
        <v>1</v>
      </c>
      <c r="F207" s="206" t="s">
        <v>391</v>
      </c>
      <c r="G207" s="203"/>
      <c r="H207" s="207">
        <v>110.99</v>
      </c>
      <c r="I207" s="208"/>
      <c r="J207" s="203"/>
      <c r="K207" s="203"/>
      <c r="L207" s="209"/>
      <c r="M207" s="210"/>
      <c r="N207" s="211"/>
      <c r="O207" s="211"/>
      <c r="P207" s="211"/>
      <c r="Q207" s="211"/>
      <c r="R207" s="211"/>
      <c r="S207" s="211"/>
      <c r="T207" s="212"/>
      <c r="AT207" s="213" t="s">
        <v>181</v>
      </c>
      <c r="AU207" s="213" t="s">
        <v>87</v>
      </c>
      <c r="AV207" s="13" t="s">
        <v>87</v>
      </c>
      <c r="AW207" s="13" t="s">
        <v>32</v>
      </c>
      <c r="AX207" s="13" t="s">
        <v>77</v>
      </c>
      <c r="AY207" s="213" t="s">
        <v>160</v>
      </c>
    </row>
    <row r="208" spans="2:51" s="14" customFormat="1" ht="11.25">
      <c r="B208" s="223"/>
      <c r="C208" s="224"/>
      <c r="D208" s="204" t="s">
        <v>181</v>
      </c>
      <c r="E208" s="225" t="s">
        <v>1</v>
      </c>
      <c r="F208" s="226" t="s">
        <v>281</v>
      </c>
      <c r="G208" s="224"/>
      <c r="H208" s="227">
        <v>110.99</v>
      </c>
      <c r="I208" s="228"/>
      <c r="J208" s="224"/>
      <c r="K208" s="224"/>
      <c r="L208" s="229"/>
      <c r="M208" s="230"/>
      <c r="N208" s="231"/>
      <c r="O208" s="231"/>
      <c r="P208" s="231"/>
      <c r="Q208" s="231"/>
      <c r="R208" s="231"/>
      <c r="S208" s="231"/>
      <c r="T208" s="232"/>
      <c r="AT208" s="233" t="s">
        <v>181</v>
      </c>
      <c r="AU208" s="233" t="s">
        <v>87</v>
      </c>
      <c r="AV208" s="14" t="s">
        <v>165</v>
      </c>
      <c r="AW208" s="14" t="s">
        <v>32</v>
      </c>
      <c r="AX208" s="14" t="s">
        <v>85</v>
      </c>
      <c r="AY208" s="233" t="s">
        <v>160</v>
      </c>
    </row>
    <row r="209" spans="2:63" s="12" customFormat="1" ht="22.9" customHeight="1">
      <c r="B209" s="172"/>
      <c r="C209" s="173"/>
      <c r="D209" s="174" t="s">
        <v>76</v>
      </c>
      <c r="E209" s="200" t="s">
        <v>198</v>
      </c>
      <c r="F209" s="200" t="s">
        <v>392</v>
      </c>
      <c r="G209" s="173"/>
      <c r="H209" s="173"/>
      <c r="I209" s="176"/>
      <c r="J209" s="201">
        <f>BK209</f>
        <v>0</v>
      </c>
      <c r="K209" s="173"/>
      <c r="L209" s="178"/>
      <c r="M209" s="179"/>
      <c r="N209" s="180"/>
      <c r="O209" s="180"/>
      <c r="P209" s="181">
        <f>SUM(P210:P226)</f>
        <v>0</v>
      </c>
      <c r="Q209" s="180"/>
      <c r="R209" s="181">
        <f>SUM(R210:R226)</f>
        <v>0.058</v>
      </c>
      <c r="S209" s="180"/>
      <c r="T209" s="182">
        <f>SUM(T210:T226)</f>
        <v>0</v>
      </c>
      <c r="AR209" s="183" t="s">
        <v>85</v>
      </c>
      <c r="AT209" s="184" t="s">
        <v>76</v>
      </c>
      <c r="AU209" s="184" t="s">
        <v>85</v>
      </c>
      <c r="AY209" s="183" t="s">
        <v>160</v>
      </c>
      <c r="BK209" s="185">
        <f>SUM(BK210:BK226)</f>
        <v>0</v>
      </c>
    </row>
    <row r="210" spans="1:65" s="2" customFormat="1" ht="16.5" customHeight="1">
      <c r="A210" s="35"/>
      <c r="B210" s="36"/>
      <c r="C210" s="186" t="s">
        <v>393</v>
      </c>
      <c r="D210" s="186" t="s">
        <v>161</v>
      </c>
      <c r="E210" s="187" t="s">
        <v>394</v>
      </c>
      <c r="F210" s="188" t="s">
        <v>395</v>
      </c>
      <c r="G210" s="189" t="s">
        <v>164</v>
      </c>
      <c r="H210" s="190">
        <v>1</v>
      </c>
      <c r="I210" s="191"/>
      <c r="J210" s="192">
        <f aca="true" t="shared" si="0" ref="J210:J216">ROUND(I210*H210,2)</f>
        <v>0</v>
      </c>
      <c r="K210" s="193"/>
      <c r="L210" s="40"/>
      <c r="M210" s="194" t="s">
        <v>1</v>
      </c>
      <c r="N210" s="195" t="s">
        <v>42</v>
      </c>
      <c r="O210" s="72"/>
      <c r="P210" s="196">
        <f aca="true" t="shared" si="1" ref="P210:P216">O210*H210</f>
        <v>0</v>
      </c>
      <c r="Q210" s="196">
        <v>0</v>
      </c>
      <c r="R210" s="196">
        <f aca="true" t="shared" si="2" ref="R210:R216">Q210*H210</f>
        <v>0</v>
      </c>
      <c r="S210" s="196">
        <v>0</v>
      </c>
      <c r="T210" s="197">
        <f aca="true" t="shared" si="3" ref="T210:T216">S210*H210</f>
        <v>0</v>
      </c>
      <c r="U210" s="35"/>
      <c r="V210" s="35"/>
      <c r="W210" s="35"/>
      <c r="X210" s="35"/>
      <c r="Y210" s="35"/>
      <c r="Z210" s="35"/>
      <c r="AA210" s="35"/>
      <c r="AB210" s="35"/>
      <c r="AC210" s="35"/>
      <c r="AD210" s="35"/>
      <c r="AE210" s="35"/>
      <c r="AR210" s="198" t="s">
        <v>165</v>
      </c>
      <c r="AT210" s="198" t="s">
        <v>161</v>
      </c>
      <c r="AU210" s="198" t="s">
        <v>87</v>
      </c>
      <c r="AY210" s="18" t="s">
        <v>160</v>
      </c>
      <c r="BE210" s="199">
        <f aca="true" t="shared" si="4" ref="BE210:BE216">IF(N210="základní",J210,0)</f>
        <v>0</v>
      </c>
      <c r="BF210" s="199">
        <f aca="true" t="shared" si="5" ref="BF210:BF216">IF(N210="snížená",J210,0)</f>
        <v>0</v>
      </c>
      <c r="BG210" s="199">
        <f aca="true" t="shared" si="6" ref="BG210:BG216">IF(N210="zákl. přenesená",J210,0)</f>
        <v>0</v>
      </c>
      <c r="BH210" s="199">
        <f aca="true" t="shared" si="7" ref="BH210:BH216">IF(N210="sníž. přenesená",J210,0)</f>
        <v>0</v>
      </c>
      <c r="BI210" s="199">
        <f aca="true" t="shared" si="8" ref="BI210:BI216">IF(N210="nulová",J210,0)</f>
        <v>0</v>
      </c>
      <c r="BJ210" s="18" t="s">
        <v>85</v>
      </c>
      <c r="BK210" s="199">
        <f aca="true" t="shared" si="9" ref="BK210:BK216">ROUND(I210*H210,2)</f>
        <v>0</v>
      </c>
      <c r="BL210" s="18" t="s">
        <v>165</v>
      </c>
      <c r="BM210" s="198" t="s">
        <v>396</v>
      </c>
    </row>
    <row r="211" spans="1:65" s="2" customFormat="1" ht="16.5" customHeight="1">
      <c r="A211" s="35"/>
      <c r="B211" s="36"/>
      <c r="C211" s="234" t="s">
        <v>397</v>
      </c>
      <c r="D211" s="234" t="s">
        <v>325</v>
      </c>
      <c r="E211" s="235" t="s">
        <v>398</v>
      </c>
      <c r="F211" s="236" t="s">
        <v>399</v>
      </c>
      <c r="G211" s="237" t="s">
        <v>164</v>
      </c>
      <c r="H211" s="238">
        <v>1</v>
      </c>
      <c r="I211" s="239"/>
      <c r="J211" s="240">
        <f t="shared" si="0"/>
        <v>0</v>
      </c>
      <c r="K211" s="241"/>
      <c r="L211" s="242"/>
      <c r="M211" s="243" t="s">
        <v>1</v>
      </c>
      <c r="N211" s="244" t="s">
        <v>42</v>
      </c>
      <c r="O211" s="72"/>
      <c r="P211" s="196">
        <f t="shared" si="1"/>
        <v>0</v>
      </c>
      <c r="Q211" s="196">
        <v>0</v>
      </c>
      <c r="R211" s="196">
        <f t="shared" si="2"/>
        <v>0</v>
      </c>
      <c r="S211" s="196">
        <v>0</v>
      </c>
      <c r="T211" s="197">
        <f t="shared" si="3"/>
        <v>0</v>
      </c>
      <c r="U211" s="35"/>
      <c r="V211" s="35"/>
      <c r="W211" s="35"/>
      <c r="X211" s="35"/>
      <c r="Y211" s="35"/>
      <c r="Z211" s="35"/>
      <c r="AA211" s="35"/>
      <c r="AB211" s="35"/>
      <c r="AC211" s="35"/>
      <c r="AD211" s="35"/>
      <c r="AE211" s="35"/>
      <c r="AR211" s="198" t="s">
        <v>198</v>
      </c>
      <c r="AT211" s="198" t="s">
        <v>325</v>
      </c>
      <c r="AU211" s="198" t="s">
        <v>87</v>
      </c>
      <c r="AY211" s="18" t="s">
        <v>160</v>
      </c>
      <c r="BE211" s="199">
        <f t="shared" si="4"/>
        <v>0</v>
      </c>
      <c r="BF211" s="199">
        <f t="shared" si="5"/>
        <v>0</v>
      </c>
      <c r="BG211" s="199">
        <f t="shared" si="6"/>
        <v>0</v>
      </c>
      <c r="BH211" s="199">
        <f t="shared" si="7"/>
        <v>0</v>
      </c>
      <c r="BI211" s="199">
        <f t="shared" si="8"/>
        <v>0</v>
      </c>
      <c r="BJ211" s="18" t="s">
        <v>85</v>
      </c>
      <c r="BK211" s="199">
        <f t="shared" si="9"/>
        <v>0</v>
      </c>
      <c r="BL211" s="18" t="s">
        <v>165</v>
      </c>
      <c r="BM211" s="198" t="s">
        <v>400</v>
      </c>
    </row>
    <row r="212" spans="1:65" s="2" customFormat="1" ht="16.5" customHeight="1">
      <c r="A212" s="35"/>
      <c r="B212" s="36"/>
      <c r="C212" s="186" t="s">
        <v>401</v>
      </c>
      <c r="D212" s="186" t="s">
        <v>161</v>
      </c>
      <c r="E212" s="187" t="s">
        <v>402</v>
      </c>
      <c r="F212" s="188" t="s">
        <v>403</v>
      </c>
      <c r="G212" s="189" t="s">
        <v>164</v>
      </c>
      <c r="H212" s="190">
        <v>1</v>
      </c>
      <c r="I212" s="191"/>
      <c r="J212" s="192">
        <f t="shared" si="0"/>
        <v>0</v>
      </c>
      <c r="K212" s="193"/>
      <c r="L212" s="40"/>
      <c r="M212" s="194" t="s">
        <v>1</v>
      </c>
      <c r="N212" s="195" t="s">
        <v>42</v>
      </c>
      <c r="O212" s="72"/>
      <c r="P212" s="196">
        <f t="shared" si="1"/>
        <v>0</v>
      </c>
      <c r="Q212" s="196">
        <v>0</v>
      </c>
      <c r="R212" s="196">
        <f t="shared" si="2"/>
        <v>0</v>
      </c>
      <c r="S212" s="196">
        <v>0</v>
      </c>
      <c r="T212" s="197">
        <f t="shared" si="3"/>
        <v>0</v>
      </c>
      <c r="U212" s="35"/>
      <c r="V212" s="35"/>
      <c r="W212" s="35"/>
      <c r="X212" s="35"/>
      <c r="Y212" s="35"/>
      <c r="Z212" s="35"/>
      <c r="AA212" s="35"/>
      <c r="AB212" s="35"/>
      <c r="AC212" s="35"/>
      <c r="AD212" s="35"/>
      <c r="AE212" s="35"/>
      <c r="AR212" s="198" t="s">
        <v>165</v>
      </c>
      <c r="AT212" s="198" t="s">
        <v>161</v>
      </c>
      <c r="AU212" s="198" t="s">
        <v>87</v>
      </c>
      <c r="AY212" s="18" t="s">
        <v>160</v>
      </c>
      <c r="BE212" s="199">
        <f t="shared" si="4"/>
        <v>0</v>
      </c>
      <c r="BF212" s="199">
        <f t="shared" si="5"/>
        <v>0</v>
      </c>
      <c r="BG212" s="199">
        <f t="shared" si="6"/>
        <v>0</v>
      </c>
      <c r="BH212" s="199">
        <f t="shared" si="7"/>
        <v>0</v>
      </c>
      <c r="BI212" s="199">
        <f t="shared" si="8"/>
        <v>0</v>
      </c>
      <c r="BJ212" s="18" t="s">
        <v>85</v>
      </c>
      <c r="BK212" s="199">
        <f t="shared" si="9"/>
        <v>0</v>
      </c>
      <c r="BL212" s="18" t="s">
        <v>165</v>
      </c>
      <c r="BM212" s="198" t="s">
        <v>404</v>
      </c>
    </row>
    <row r="213" spans="1:65" s="2" customFormat="1" ht="21.75" customHeight="1">
      <c r="A213" s="35"/>
      <c r="B213" s="36"/>
      <c r="C213" s="234" t="s">
        <v>405</v>
      </c>
      <c r="D213" s="234" t="s">
        <v>325</v>
      </c>
      <c r="E213" s="235" t="s">
        <v>406</v>
      </c>
      <c r="F213" s="236" t="s">
        <v>407</v>
      </c>
      <c r="G213" s="237" t="s">
        <v>164</v>
      </c>
      <c r="H213" s="238">
        <v>1</v>
      </c>
      <c r="I213" s="239"/>
      <c r="J213" s="240">
        <f t="shared" si="0"/>
        <v>0</v>
      </c>
      <c r="K213" s="241"/>
      <c r="L213" s="242"/>
      <c r="M213" s="243" t="s">
        <v>1</v>
      </c>
      <c r="N213" s="244" t="s">
        <v>42</v>
      </c>
      <c r="O213" s="72"/>
      <c r="P213" s="196">
        <f t="shared" si="1"/>
        <v>0</v>
      </c>
      <c r="Q213" s="196">
        <v>0</v>
      </c>
      <c r="R213" s="196">
        <f t="shared" si="2"/>
        <v>0</v>
      </c>
      <c r="S213" s="196">
        <v>0</v>
      </c>
      <c r="T213" s="197">
        <f t="shared" si="3"/>
        <v>0</v>
      </c>
      <c r="U213" s="35"/>
      <c r="V213" s="35"/>
      <c r="W213" s="35"/>
      <c r="X213" s="35"/>
      <c r="Y213" s="35"/>
      <c r="Z213" s="35"/>
      <c r="AA213" s="35"/>
      <c r="AB213" s="35"/>
      <c r="AC213" s="35"/>
      <c r="AD213" s="35"/>
      <c r="AE213" s="35"/>
      <c r="AR213" s="198" t="s">
        <v>198</v>
      </c>
      <c r="AT213" s="198" t="s">
        <v>325</v>
      </c>
      <c r="AU213" s="198" t="s">
        <v>87</v>
      </c>
      <c r="AY213" s="18" t="s">
        <v>160</v>
      </c>
      <c r="BE213" s="199">
        <f t="shared" si="4"/>
        <v>0</v>
      </c>
      <c r="BF213" s="199">
        <f t="shared" si="5"/>
        <v>0</v>
      </c>
      <c r="BG213" s="199">
        <f t="shared" si="6"/>
        <v>0</v>
      </c>
      <c r="BH213" s="199">
        <f t="shared" si="7"/>
        <v>0</v>
      </c>
      <c r="BI213" s="199">
        <f t="shared" si="8"/>
        <v>0</v>
      </c>
      <c r="BJ213" s="18" t="s">
        <v>85</v>
      </c>
      <c r="BK213" s="199">
        <f t="shared" si="9"/>
        <v>0</v>
      </c>
      <c r="BL213" s="18" t="s">
        <v>165</v>
      </c>
      <c r="BM213" s="198" t="s">
        <v>408</v>
      </c>
    </row>
    <row r="214" spans="1:65" s="2" customFormat="1" ht="16.5" customHeight="1">
      <c r="A214" s="35"/>
      <c r="B214" s="36"/>
      <c r="C214" s="234" t="s">
        <v>350</v>
      </c>
      <c r="D214" s="234" t="s">
        <v>325</v>
      </c>
      <c r="E214" s="235" t="s">
        <v>409</v>
      </c>
      <c r="F214" s="236" t="s">
        <v>410</v>
      </c>
      <c r="G214" s="237" t="s">
        <v>164</v>
      </c>
      <c r="H214" s="238">
        <v>1</v>
      </c>
      <c r="I214" s="239"/>
      <c r="J214" s="240">
        <f t="shared" si="0"/>
        <v>0</v>
      </c>
      <c r="K214" s="241"/>
      <c r="L214" s="242"/>
      <c r="M214" s="243" t="s">
        <v>1</v>
      </c>
      <c r="N214" s="244" t="s">
        <v>42</v>
      </c>
      <c r="O214" s="72"/>
      <c r="P214" s="196">
        <f t="shared" si="1"/>
        <v>0</v>
      </c>
      <c r="Q214" s="196">
        <v>0</v>
      </c>
      <c r="R214" s="196">
        <f t="shared" si="2"/>
        <v>0</v>
      </c>
      <c r="S214" s="196">
        <v>0</v>
      </c>
      <c r="T214" s="197">
        <f t="shared" si="3"/>
        <v>0</v>
      </c>
      <c r="U214" s="35"/>
      <c r="V214" s="35"/>
      <c r="W214" s="35"/>
      <c r="X214" s="35"/>
      <c r="Y214" s="35"/>
      <c r="Z214" s="35"/>
      <c r="AA214" s="35"/>
      <c r="AB214" s="35"/>
      <c r="AC214" s="35"/>
      <c r="AD214" s="35"/>
      <c r="AE214" s="35"/>
      <c r="AR214" s="198" t="s">
        <v>198</v>
      </c>
      <c r="AT214" s="198" t="s">
        <v>325</v>
      </c>
      <c r="AU214" s="198" t="s">
        <v>87</v>
      </c>
      <c r="AY214" s="18" t="s">
        <v>160</v>
      </c>
      <c r="BE214" s="199">
        <f t="shared" si="4"/>
        <v>0</v>
      </c>
      <c r="BF214" s="199">
        <f t="shared" si="5"/>
        <v>0</v>
      </c>
      <c r="BG214" s="199">
        <f t="shared" si="6"/>
        <v>0</v>
      </c>
      <c r="BH214" s="199">
        <f t="shared" si="7"/>
        <v>0</v>
      </c>
      <c r="BI214" s="199">
        <f t="shared" si="8"/>
        <v>0</v>
      </c>
      <c r="BJ214" s="18" t="s">
        <v>85</v>
      </c>
      <c r="BK214" s="199">
        <f t="shared" si="9"/>
        <v>0</v>
      </c>
      <c r="BL214" s="18" t="s">
        <v>165</v>
      </c>
      <c r="BM214" s="198" t="s">
        <v>411</v>
      </c>
    </row>
    <row r="215" spans="1:65" s="2" customFormat="1" ht="16.5" customHeight="1">
      <c r="A215" s="35"/>
      <c r="B215" s="36"/>
      <c r="C215" s="234" t="s">
        <v>412</v>
      </c>
      <c r="D215" s="234" t="s">
        <v>325</v>
      </c>
      <c r="E215" s="235" t="s">
        <v>413</v>
      </c>
      <c r="F215" s="236" t="s">
        <v>414</v>
      </c>
      <c r="G215" s="237" t="s">
        <v>164</v>
      </c>
      <c r="H215" s="238">
        <v>1</v>
      </c>
      <c r="I215" s="239"/>
      <c r="J215" s="240">
        <f t="shared" si="0"/>
        <v>0</v>
      </c>
      <c r="K215" s="241"/>
      <c r="L215" s="242"/>
      <c r="M215" s="243" t="s">
        <v>1</v>
      </c>
      <c r="N215" s="244" t="s">
        <v>42</v>
      </c>
      <c r="O215" s="72"/>
      <c r="P215" s="196">
        <f t="shared" si="1"/>
        <v>0</v>
      </c>
      <c r="Q215" s="196">
        <v>0</v>
      </c>
      <c r="R215" s="196">
        <f t="shared" si="2"/>
        <v>0</v>
      </c>
      <c r="S215" s="196">
        <v>0</v>
      </c>
      <c r="T215" s="197">
        <f t="shared" si="3"/>
        <v>0</v>
      </c>
      <c r="U215" s="35"/>
      <c r="V215" s="35"/>
      <c r="W215" s="35"/>
      <c r="X215" s="35"/>
      <c r="Y215" s="35"/>
      <c r="Z215" s="35"/>
      <c r="AA215" s="35"/>
      <c r="AB215" s="35"/>
      <c r="AC215" s="35"/>
      <c r="AD215" s="35"/>
      <c r="AE215" s="35"/>
      <c r="AR215" s="198" t="s">
        <v>198</v>
      </c>
      <c r="AT215" s="198" t="s">
        <v>325</v>
      </c>
      <c r="AU215" s="198" t="s">
        <v>87</v>
      </c>
      <c r="AY215" s="18" t="s">
        <v>160</v>
      </c>
      <c r="BE215" s="199">
        <f t="shared" si="4"/>
        <v>0</v>
      </c>
      <c r="BF215" s="199">
        <f t="shared" si="5"/>
        <v>0</v>
      </c>
      <c r="BG215" s="199">
        <f t="shared" si="6"/>
        <v>0</v>
      </c>
      <c r="BH215" s="199">
        <f t="shared" si="7"/>
        <v>0</v>
      </c>
      <c r="BI215" s="199">
        <f t="shared" si="8"/>
        <v>0</v>
      </c>
      <c r="BJ215" s="18" t="s">
        <v>85</v>
      </c>
      <c r="BK215" s="199">
        <f t="shared" si="9"/>
        <v>0</v>
      </c>
      <c r="BL215" s="18" t="s">
        <v>165</v>
      </c>
      <c r="BM215" s="198" t="s">
        <v>415</v>
      </c>
    </row>
    <row r="216" spans="1:65" s="2" customFormat="1" ht="16.5" customHeight="1">
      <c r="A216" s="35"/>
      <c r="B216" s="36"/>
      <c r="C216" s="234" t="s">
        <v>416</v>
      </c>
      <c r="D216" s="234" t="s">
        <v>325</v>
      </c>
      <c r="E216" s="235" t="s">
        <v>417</v>
      </c>
      <c r="F216" s="236" t="s">
        <v>418</v>
      </c>
      <c r="G216" s="237" t="s">
        <v>164</v>
      </c>
      <c r="H216" s="238">
        <v>1</v>
      </c>
      <c r="I216" s="239"/>
      <c r="J216" s="240">
        <f t="shared" si="0"/>
        <v>0</v>
      </c>
      <c r="K216" s="241"/>
      <c r="L216" s="242"/>
      <c r="M216" s="243" t="s">
        <v>1</v>
      </c>
      <c r="N216" s="244" t="s">
        <v>42</v>
      </c>
      <c r="O216" s="72"/>
      <c r="P216" s="196">
        <f t="shared" si="1"/>
        <v>0</v>
      </c>
      <c r="Q216" s="196">
        <v>0.058</v>
      </c>
      <c r="R216" s="196">
        <f t="shared" si="2"/>
        <v>0.058</v>
      </c>
      <c r="S216" s="196">
        <v>0</v>
      </c>
      <c r="T216" s="197">
        <f t="shared" si="3"/>
        <v>0</v>
      </c>
      <c r="U216" s="35"/>
      <c r="V216" s="35"/>
      <c r="W216" s="35"/>
      <c r="X216" s="35"/>
      <c r="Y216" s="35"/>
      <c r="Z216" s="35"/>
      <c r="AA216" s="35"/>
      <c r="AB216" s="35"/>
      <c r="AC216" s="35"/>
      <c r="AD216" s="35"/>
      <c r="AE216" s="35"/>
      <c r="AR216" s="198" t="s">
        <v>198</v>
      </c>
      <c r="AT216" s="198" t="s">
        <v>325</v>
      </c>
      <c r="AU216" s="198" t="s">
        <v>87</v>
      </c>
      <c r="AY216" s="18" t="s">
        <v>160</v>
      </c>
      <c r="BE216" s="199">
        <f t="shared" si="4"/>
        <v>0</v>
      </c>
      <c r="BF216" s="199">
        <f t="shared" si="5"/>
        <v>0</v>
      </c>
      <c r="BG216" s="199">
        <f t="shared" si="6"/>
        <v>0</v>
      </c>
      <c r="BH216" s="199">
        <f t="shared" si="7"/>
        <v>0</v>
      </c>
      <c r="BI216" s="199">
        <f t="shared" si="8"/>
        <v>0</v>
      </c>
      <c r="BJ216" s="18" t="s">
        <v>85</v>
      </c>
      <c r="BK216" s="199">
        <f t="shared" si="9"/>
        <v>0</v>
      </c>
      <c r="BL216" s="18" t="s">
        <v>165</v>
      </c>
      <c r="BM216" s="198" t="s">
        <v>419</v>
      </c>
    </row>
    <row r="217" spans="1:47" s="2" customFormat="1" ht="19.5">
      <c r="A217" s="35"/>
      <c r="B217" s="36"/>
      <c r="C217" s="37"/>
      <c r="D217" s="204" t="s">
        <v>187</v>
      </c>
      <c r="E217" s="37"/>
      <c r="F217" s="214" t="s">
        <v>420</v>
      </c>
      <c r="G217" s="37"/>
      <c r="H217" s="37"/>
      <c r="I217" s="215"/>
      <c r="J217" s="37"/>
      <c r="K217" s="37"/>
      <c r="L217" s="40"/>
      <c r="M217" s="216"/>
      <c r="N217" s="217"/>
      <c r="O217" s="72"/>
      <c r="P217" s="72"/>
      <c r="Q217" s="72"/>
      <c r="R217" s="72"/>
      <c r="S217" s="72"/>
      <c r="T217" s="73"/>
      <c r="U217" s="35"/>
      <c r="V217" s="35"/>
      <c r="W217" s="35"/>
      <c r="X217" s="35"/>
      <c r="Y217" s="35"/>
      <c r="Z217" s="35"/>
      <c r="AA217" s="35"/>
      <c r="AB217" s="35"/>
      <c r="AC217" s="35"/>
      <c r="AD217" s="35"/>
      <c r="AE217" s="35"/>
      <c r="AT217" s="18" t="s">
        <v>187</v>
      </c>
      <c r="AU217" s="18" t="s">
        <v>87</v>
      </c>
    </row>
    <row r="218" spans="1:65" s="2" customFormat="1" ht="16.5" customHeight="1">
      <c r="A218" s="35"/>
      <c r="B218" s="36"/>
      <c r="C218" s="186" t="s">
        <v>421</v>
      </c>
      <c r="D218" s="186" t="s">
        <v>161</v>
      </c>
      <c r="E218" s="187" t="s">
        <v>422</v>
      </c>
      <c r="F218" s="188" t="s">
        <v>423</v>
      </c>
      <c r="G218" s="189" t="s">
        <v>164</v>
      </c>
      <c r="H218" s="190">
        <v>1</v>
      </c>
      <c r="I218" s="191"/>
      <c r="J218" s="192">
        <f>ROUND(I218*H218,2)</f>
        <v>0</v>
      </c>
      <c r="K218" s="193"/>
      <c r="L218" s="40"/>
      <c r="M218" s="194" t="s">
        <v>1</v>
      </c>
      <c r="N218" s="195" t="s">
        <v>42</v>
      </c>
      <c r="O218" s="72"/>
      <c r="P218" s="196">
        <f>O218*H218</f>
        <v>0</v>
      </c>
      <c r="Q218" s="196">
        <v>0</v>
      </c>
      <c r="R218" s="196">
        <f>Q218*H218</f>
        <v>0</v>
      </c>
      <c r="S218" s="196">
        <v>0</v>
      </c>
      <c r="T218" s="197">
        <f>S218*H218</f>
        <v>0</v>
      </c>
      <c r="U218" s="35"/>
      <c r="V218" s="35"/>
      <c r="W218" s="35"/>
      <c r="X218" s="35"/>
      <c r="Y218" s="35"/>
      <c r="Z218" s="35"/>
      <c r="AA218" s="35"/>
      <c r="AB218" s="35"/>
      <c r="AC218" s="35"/>
      <c r="AD218" s="35"/>
      <c r="AE218" s="35"/>
      <c r="AR218" s="198" t="s">
        <v>165</v>
      </c>
      <c r="AT218" s="198" t="s">
        <v>161</v>
      </c>
      <c r="AU218" s="198" t="s">
        <v>87</v>
      </c>
      <c r="AY218" s="18" t="s">
        <v>160</v>
      </c>
      <c r="BE218" s="199">
        <f>IF(N218="základní",J218,0)</f>
        <v>0</v>
      </c>
      <c r="BF218" s="199">
        <f>IF(N218="snížená",J218,0)</f>
        <v>0</v>
      </c>
      <c r="BG218" s="199">
        <f>IF(N218="zákl. přenesená",J218,0)</f>
        <v>0</v>
      </c>
      <c r="BH218" s="199">
        <f>IF(N218="sníž. přenesená",J218,0)</f>
        <v>0</v>
      </c>
      <c r="BI218" s="199">
        <f>IF(N218="nulová",J218,0)</f>
        <v>0</v>
      </c>
      <c r="BJ218" s="18" t="s">
        <v>85</v>
      </c>
      <c r="BK218" s="199">
        <f>ROUND(I218*H218,2)</f>
        <v>0</v>
      </c>
      <c r="BL218" s="18" t="s">
        <v>165</v>
      </c>
      <c r="BM218" s="198" t="s">
        <v>424</v>
      </c>
    </row>
    <row r="219" spans="1:65" s="2" customFormat="1" ht="16.5" customHeight="1">
      <c r="A219" s="35"/>
      <c r="B219" s="36"/>
      <c r="C219" s="234" t="s">
        <v>425</v>
      </c>
      <c r="D219" s="234" t="s">
        <v>325</v>
      </c>
      <c r="E219" s="235" t="s">
        <v>426</v>
      </c>
      <c r="F219" s="236" t="s">
        <v>427</v>
      </c>
      <c r="G219" s="237" t="s">
        <v>164</v>
      </c>
      <c r="H219" s="238">
        <v>1</v>
      </c>
      <c r="I219" s="239"/>
      <c r="J219" s="240">
        <f>ROUND(I219*H219,2)</f>
        <v>0</v>
      </c>
      <c r="K219" s="241"/>
      <c r="L219" s="242"/>
      <c r="M219" s="243" t="s">
        <v>1</v>
      </c>
      <c r="N219" s="244" t="s">
        <v>42</v>
      </c>
      <c r="O219" s="72"/>
      <c r="P219" s="196">
        <f>O219*H219</f>
        <v>0</v>
      </c>
      <c r="Q219" s="196">
        <v>0</v>
      </c>
      <c r="R219" s="196">
        <f>Q219*H219</f>
        <v>0</v>
      </c>
      <c r="S219" s="196">
        <v>0</v>
      </c>
      <c r="T219" s="197">
        <f>S219*H219</f>
        <v>0</v>
      </c>
      <c r="U219" s="35"/>
      <c r="V219" s="35"/>
      <c r="W219" s="35"/>
      <c r="X219" s="35"/>
      <c r="Y219" s="35"/>
      <c r="Z219" s="35"/>
      <c r="AA219" s="35"/>
      <c r="AB219" s="35"/>
      <c r="AC219" s="35"/>
      <c r="AD219" s="35"/>
      <c r="AE219" s="35"/>
      <c r="AR219" s="198" t="s">
        <v>198</v>
      </c>
      <c r="AT219" s="198" t="s">
        <v>325</v>
      </c>
      <c r="AU219" s="198" t="s">
        <v>87</v>
      </c>
      <c r="AY219" s="18" t="s">
        <v>160</v>
      </c>
      <c r="BE219" s="199">
        <f>IF(N219="základní",J219,0)</f>
        <v>0</v>
      </c>
      <c r="BF219" s="199">
        <f>IF(N219="snížená",J219,0)</f>
        <v>0</v>
      </c>
      <c r="BG219" s="199">
        <f>IF(N219="zákl. přenesená",J219,0)</f>
        <v>0</v>
      </c>
      <c r="BH219" s="199">
        <f>IF(N219="sníž. přenesená",J219,0)</f>
        <v>0</v>
      </c>
      <c r="BI219" s="199">
        <f>IF(N219="nulová",J219,0)</f>
        <v>0</v>
      </c>
      <c r="BJ219" s="18" t="s">
        <v>85</v>
      </c>
      <c r="BK219" s="199">
        <f>ROUND(I219*H219,2)</f>
        <v>0</v>
      </c>
      <c r="BL219" s="18" t="s">
        <v>165</v>
      </c>
      <c r="BM219" s="198" t="s">
        <v>428</v>
      </c>
    </row>
    <row r="220" spans="1:47" s="2" customFormat="1" ht="19.5">
      <c r="A220" s="35"/>
      <c r="B220" s="36"/>
      <c r="C220" s="37"/>
      <c r="D220" s="204" t="s">
        <v>187</v>
      </c>
      <c r="E220" s="37"/>
      <c r="F220" s="214" t="s">
        <v>429</v>
      </c>
      <c r="G220" s="37"/>
      <c r="H220" s="37"/>
      <c r="I220" s="215"/>
      <c r="J220" s="37"/>
      <c r="K220" s="37"/>
      <c r="L220" s="40"/>
      <c r="M220" s="216"/>
      <c r="N220" s="217"/>
      <c r="O220" s="72"/>
      <c r="P220" s="72"/>
      <c r="Q220" s="72"/>
      <c r="R220" s="72"/>
      <c r="S220" s="72"/>
      <c r="T220" s="73"/>
      <c r="U220" s="35"/>
      <c r="V220" s="35"/>
      <c r="W220" s="35"/>
      <c r="X220" s="35"/>
      <c r="Y220" s="35"/>
      <c r="Z220" s="35"/>
      <c r="AA220" s="35"/>
      <c r="AB220" s="35"/>
      <c r="AC220" s="35"/>
      <c r="AD220" s="35"/>
      <c r="AE220" s="35"/>
      <c r="AT220" s="18" t="s">
        <v>187</v>
      </c>
      <c r="AU220" s="18" t="s">
        <v>87</v>
      </c>
    </row>
    <row r="221" spans="1:65" s="2" customFormat="1" ht="16.5" customHeight="1">
      <c r="A221" s="35"/>
      <c r="B221" s="36"/>
      <c r="C221" s="234" t="s">
        <v>430</v>
      </c>
      <c r="D221" s="234" t="s">
        <v>325</v>
      </c>
      <c r="E221" s="235" t="s">
        <v>431</v>
      </c>
      <c r="F221" s="236" t="s">
        <v>432</v>
      </c>
      <c r="G221" s="237" t="s">
        <v>164</v>
      </c>
      <c r="H221" s="238">
        <v>1</v>
      </c>
      <c r="I221" s="239"/>
      <c r="J221" s="240">
        <f aca="true" t="shared" si="10" ref="J221:J226">ROUND(I221*H221,2)</f>
        <v>0</v>
      </c>
      <c r="K221" s="241"/>
      <c r="L221" s="242"/>
      <c r="M221" s="243" t="s">
        <v>1</v>
      </c>
      <c r="N221" s="244" t="s">
        <v>42</v>
      </c>
      <c r="O221" s="72"/>
      <c r="P221" s="196">
        <f aca="true" t="shared" si="11" ref="P221:P226">O221*H221</f>
        <v>0</v>
      </c>
      <c r="Q221" s="196">
        <v>0</v>
      </c>
      <c r="R221" s="196">
        <f aca="true" t="shared" si="12" ref="R221:R226">Q221*H221</f>
        <v>0</v>
      </c>
      <c r="S221" s="196">
        <v>0</v>
      </c>
      <c r="T221" s="197">
        <f aca="true" t="shared" si="13" ref="T221:T226">S221*H221</f>
        <v>0</v>
      </c>
      <c r="U221" s="35"/>
      <c r="V221" s="35"/>
      <c r="W221" s="35"/>
      <c r="X221" s="35"/>
      <c r="Y221" s="35"/>
      <c r="Z221" s="35"/>
      <c r="AA221" s="35"/>
      <c r="AB221" s="35"/>
      <c r="AC221" s="35"/>
      <c r="AD221" s="35"/>
      <c r="AE221" s="35"/>
      <c r="AR221" s="198" t="s">
        <v>198</v>
      </c>
      <c r="AT221" s="198" t="s">
        <v>325</v>
      </c>
      <c r="AU221" s="198" t="s">
        <v>87</v>
      </c>
      <c r="AY221" s="18" t="s">
        <v>160</v>
      </c>
      <c r="BE221" s="199">
        <f aca="true" t="shared" si="14" ref="BE221:BE226">IF(N221="základní",J221,0)</f>
        <v>0</v>
      </c>
      <c r="BF221" s="199">
        <f aca="true" t="shared" si="15" ref="BF221:BF226">IF(N221="snížená",J221,0)</f>
        <v>0</v>
      </c>
      <c r="BG221" s="199">
        <f aca="true" t="shared" si="16" ref="BG221:BG226">IF(N221="zákl. přenesená",J221,0)</f>
        <v>0</v>
      </c>
      <c r="BH221" s="199">
        <f aca="true" t="shared" si="17" ref="BH221:BH226">IF(N221="sníž. přenesená",J221,0)</f>
        <v>0</v>
      </c>
      <c r="BI221" s="199">
        <f aca="true" t="shared" si="18" ref="BI221:BI226">IF(N221="nulová",J221,0)</f>
        <v>0</v>
      </c>
      <c r="BJ221" s="18" t="s">
        <v>85</v>
      </c>
      <c r="BK221" s="199">
        <f aca="true" t="shared" si="19" ref="BK221:BK226">ROUND(I221*H221,2)</f>
        <v>0</v>
      </c>
      <c r="BL221" s="18" t="s">
        <v>165</v>
      </c>
      <c r="BM221" s="198" t="s">
        <v>433</v>
      </c>
    </row>
    <row r="222" spans="1:65" s="2" customFormat="1" ht="21.75" customHeight="1">
      <c r="A222" s="35"/>
      <c r="B222" s="36"/>
      <c r="C222" s="234" t="s">
        <v>364</v>
      </c>
      <c r="D222" s="234" t="s">
        <v>325</v>
      </c>
      <c r="E222" s="235" t="s">
        <v>434</v>
      </c>
      <c r="F222" s="236" t="s">
        <v>435</v>
      </c>
      <c r="G222" s="237" t="s">
        <v>164</v>
      </c>
      <c r="H222" s="238">
        <v>1</v>
      </c>
      <c r="I222" s="239"/>
      <c r="J222" s="240">
        <f t="shared" si="10"/>
        <v>0</v>
      </c>
      <c r="K222" s="241"/>
      <c r="L222" s="242"/>
      <c r="M222" s="243" t="s">
        <v>1</v>
      </c>
      <c r="N222" s="244" t="s">
        <v>42</v>
      </c>
      <c r="O222" s="72"/>
      <c r="P222" s="196">
        <f t="shared" si="11"/>
        <v>0</v>
      </c>
      <c r="Q222" s="196">
        <v>0</v>
      </c>
      <c r="R222" s="196">
        <f t="shared" si="12"/>
        <v>0</v>
      </c>
      <c r="S222" s="196">
        <v>0</v>
      </c>
      <c r="T222" s="197">
        <f t="shared" si="13"/>
        <v>0</v>
      </c>
      <c r="U222" s="35"/>
      <c r="V222" s="35"/>
      <c r="W222" s="35"/>
      <c r="X222" s="35"/>
      <c r="Y222" s="35"/>
      <c r="Z222" s="35"/>
      <c r="AA222" s="35"/>
      <c r="AB222" s="35"/>
      <c r="AC222" s="35"/>
      <c r="AD222" s="35"/>
      <c r="AE222" s="35"/>
      <c r="AR222" s="198" t="s">
        <v>198</v>
      </c>
      <c r="AT222" s="198" t="s">
        <v>325</v>
      </c>
      <c r="AU222" s="198" t="s">
        <v>87</v>
      </c>
      <c r="AY222" s="18" t="s">
        <v>160</v>
      </c>
      <c r="BE222" s="199">
        <f t="shared" si="14"/>
        <v>0</v>
      </c>
      <c r="BF222" s="199">
        <f t="shared" si="15"/>
        <v>0</v>
      </c>
      <c r="BG222" s="199">
        <f t="shared" si="16"/>
        <v>0</v>
      </c>
      <c r="BH222" s="199">
        <f t="shared" si="17"/>
        <v>0</v>
      </c>
      <c r="BI222" s="199">
        <f t="shared" si="18"/>
        <v>0</v>
      </c>
      <c r="BJ222" s="18" t="s">
        <v>85</v>
      </c>
      <c r="BK222" s="199">
        <f t="shared" si="19"/>
        <v>0</v>
      </c>
      <c r="BL222" s="18" t="s">
        <v>165</v>
      </c>
      <c r="BM222" s="198" t="s">
        <v>436</v>
      </c>
    </row>
    <row r="223" spans="1:65" s="2" customFormat="1" ht="16.5" customHeight="1">
      <c r="A223" s="35"/>
      <c r="B223" s="36"/>
      <c r="C223" s="186" t="s">
        <v>437</v>
      </c>
      <c r="D223" s="186" t="s">
        <v>161</v>
      </c>
      <c r="E223" s="187" t="s">
        <v>438</v>
      </c>
      <c r="F223" s="188" t="s">
        <v>439</v>
      </c>
      <c r="G223" s="189" t="s">
        <v>164</v>
      </c>
      <c r="H223" s="190">
        <v>1</v>
      </c>
      <c r="I223" s="191"/>
      <c r="J223" s="192">
        <f t="shared" si="10"/>
        <v>0</v>
      </c>
      <c r="K223" s="193"/>
      <c r="L223" s="40"/>
      <c r="M223" s="194" t="s">
        <v>1</v>
      </c>
      <c r="N223" s="195" t="s">
        <v>42</v>
      </c>
      <c r="O223" s="72"/>
      <c r="P223" s="196">
        <f t="shared" si="11"/>
        <v>0</v>
      </c>
      <c r="Q223" s="196">
        <v>0</v>
      </c>
      <c r="R223" s="196">
        <f t="shared" si="12"/>
        <v>0</v>
      </c>
      <c r="S223" s="196">
        <v>0</v>
      </c>
      <c r="T223" s="197">
        <f t="shared" si="13"/>
        <v>0</v>
      </c>
      <c r="U223" s="35"/>
      <c r="V223" s="35"/>
      <c r="W223" s="35"/>
      <c r="X223" s="35"/>
      <c r="Y223" s="35"/>
      <c r="Z223" s="35"/>
      <c r="AA223" s="35"/>
      <c r="AB223" s="35"/>
      <c r="AC223" s="35"/>
      <c r="AD223" s="35"/>
      <c r="AE223" s="35"/>
      <c r="AR223" s="198" t="s">
        <v>165</v>
      </c>
      <c r="AT223" s="198" t="s">
        <v>161</v>
      </c>
      <c r="AU223" s="198" t="s">
        <v>87</v>
      </c>
      <c r="AY223" s="18" t="s">
        <v>160</v>
      </c>
      <c r="BE223" s="199">
        <f t="shared" si="14"/>
        <v>0</v>
      </c>
      <c r="BF223" s="199">
        <f t="shared" si="15"/>
        <v>0</v>
      </c>
      <c r="BG223" s="199">
        <f t="shared" si="16"/>
        <v>0</v>
      </c>
      <c r="BH223" s="199">
        <f t="shared" si="17"/>
        <v>0</v>
      </c>
      <c r="BI223" s="199">
        <f t="shared" si="18"/>
        <v>0</v>
      </c>
      <c r="BJ223" s="18" t="s">
        <v>85</v>
      </c>
      <c r="BK223" s="199">
        <f t="shared" si="19"/>
        <v>0</v>
      </c>
      <c r="BL223" s="18" t="s">
        <v>165</v>
      </c>
      <c r="BM223" s="198" t="s">
        <v>440</v>
      </c>
    </row>
    <row r="224" spans="1:65" s="2" customFormat="1" ht="21.75" customHeight="1">
      <c r="A224" s="35"/>
      <c r="B224" s="36"/>
      <c r="C224" s="186" t="s">
        <v>441</v>
      </c>
      <c r="D224" s="186" t="s">
        <v>161</v>
      </c>
      <c r="E224" s="187" t="s">
        <v>442</v>
      </c>
      <c r="F224" s="188" t="s">
        <v>443</v>
      </c>
      <c r="G224" s="189" t="s">
        <v>164</v>
      </c>
      <c r="H224" s="190">
        <v>1</v>
      </c>
      <c r="I224" s="191"/>
      <c r="J224" s="192">
        <f t="shared" si="10"/>
        <v>0</v>
      </c>
      <c r="K224" s="193"/>
      <c r="L224" s="40"/>
      <c r="M224" s="194" t="s">
        <v>1</v>
      </c>
      <c r="N224" s="195" t="s">
        <v>42</v>
      </c>
      <c r="O224" s="72"/>
      <c r="P224" s="196">
        <f t="shared" si="11"/>
        <v>0</v>
      </c>
      <c r="Q224" s="196">
        <v>0</v>
      </c>
      <c r="R224" s="196">
        <f t="shared" si="12"/>
        <v>0</v>
      </c>
      <c r="S224" s="196">
        <v>0</v>
      </c>
      <c r="T224" s="197">
        <f t="shared" si="13"/>
        <v>0</v>
      </c>
      <c r="U224" s="35"/>
      <c r="V224" s="35"/>
      <c r="W224" s="35"/>
      <c r="X224" s="35"/>
      <c r="Y224" s="35"/>
      <c r="Z224" s="35"/>
      <c r="AA224" s="35"/>
      <c r="AB224" s="35"/>
      <c r="AC224" s="35"/>
      <c r="AD224" s="35"/>
      <c r="AE224" s="35"/>
      <c r="AR224" s="198" t="s">
        <v>165</v>
      </c>
      <c r="AT224" s="198" t="s">
        <v>161</v>
      </c>
      <c r="AU224" s="198" t="s">
        <v>87</v>
      </c>
      <c r="AY224" s="18" t="s">
        <v>160</v>
      </c>
      <c r="BE224" s="199">
        <f t="shared" si="14"/>
        <v>0</v>
      </c>
      <c r="BF224" s="199">
        <f t="shared" si="15"/>
        <v>0</v>
      </c>
      <c r="BG224" s="199">
        <f t="shared" si="16"/>
        <v>0</v>
      </c>
      <c r="BH224" s="199">
        <f t="shared" si="17"/>
        <v>0</v>
      </c>
      <c r="BI224" s="199">
        <f t="shared" si="18"/>
        <v>0</v>
      </c>
      <c r="BJ224" s="18" t="s">
        <v>85</v>
      </c>
      <c r="BK224" s="199">
        <f t="shared" si="19"/>
        <v>0</v>
      </c>
      <c r="BL224" s="18" t="s">
        <v>165</v>
      </c>
      <c r="BM224" s="198" t="s">
        <v>444</v>
      </c>
    </row>
    <row r="225" spans="1:65" s="2" customFormat="1" ht="16.5" customHeight="1">
      <c r="A225" s="35"/>
      <c r="B225" s="36"/>
      <c r="C225" s="186" t="s">
        <v>445</v>
      </c>
      <c r="D225" s="186" t="s">
        <v>161</v>
      </c>
      <c r="E225" s="187" t="s">
        <v>446</v>
      </c>
      <c r="F225" s="188" t="s">
        <v>447</v>
      </c>
      <c r="G225" s="189" t="s">
        <v>164</v>
      </c>
      <c r="H225" s="190">
        <v>2</v>
      </c>
      <c r="I225" s="191"/>
      <c r="J225" s="192">
        <f t="shared" si="10"/>
        <v>0</v>
      </c>
      <c r="K225" s="193"/>
      <c r="L225" s="40"/>
      <c r="M225" s="194" t="s">
        <v>1</v>
      </c>
      <c r="N225" s="195" t="s">
        <v>42</v>
      </c>
      <c r="O225" s="72"/>
      <c r="P225" s="196">
        <f t="shared" si="11"/>
        <v>0</v>
      </c>
      <c r="Q225" s="196">
        <v>0</v>
      </c>
      <c r="R225" s="196">
        <f t="shared" si="12"/>
        <v>0</v>
      </c>
      <c r="S225" s="196">
        <v>0</v>
      </c>
      <c r="T225" s="197">
        <f t="shared" si="13"/>
        <v>0</v>
      </c>
      <c r="U225" s="35"/>
      <c r="V225" s="35"/>
      <c r="W225" s="35"/>
      <c r="X225" s="35"/>
      <c r="Y225" s="35"/>
      <c r="Z225" s="35"/>
      <c r="AA225" s="35"/>
      <c r="AB225" s="35"/>
      <c r="AC225" s="35"/>
      <c r="AD225" s="35"/>
      <c r="AE225" s="35"/>
      <c r="AR225" s="198" t="s">
        <v>165</v>
      </c>
      <c r="AT225" s="198" t="s">
        <v>161</v>
      </c>
      <c r="AU225" s="198" t="s">
        <v>87</v>
      </c>
      <c r="AY225" s="18" t="s">
        <v>160</v>
      </c>
      <c r="BE225" s="199">
        <f t="shared" si="14"/>
        <v>0</v>
      </c>
      <c r="BF225" s="199">
        <f t="shared" si="15"/>
        <v>0</v>
      </c>
      <c r="BG225" s="199">
        <f t="shared" si="16"/>
        <v>0</v>
      </c>
      <c r="BH225" s="199">
        <f t="shared" si="17"/>
        <v>0</v>
      </c>
      <c r="BI225" s="199">
        <f t="shared" si="18"/>
        <v>0</v>
      </c>
      <c r="BJ225" s="18" t="s">
        <v>85</v>
      </c>
      <c r="BK225" s="199">
        <f t="shared" si="19"/>
        <v>0</v>
      </c>
      <c r="BL225" s="18" t="s">
        <v>165</v>
      </c>
      <c r="BM225" s="198" t="s">
        <v>448</v>
      </c>
    </row>
    <row r="226" spans="1:65" s="2" customFormat="1" ht="16.5" customHeight="1">
      <c r="A226" s="35"/>
      <c r="B226" s="36"/>
      <c r="C226" s="186" t="s">
        <v>449</v>
      </c>
      <c r="D226" s="186" t="s">
        <v>161</v>
      </c>
      <c r="E226" s="187" t="s">
        <v>450</v>
      </c>
      <c r="F226" s="188" t="s">
        <v>451</v>
      </c>
      <c r="G226" s="189" t="s">
        <v>452</v>
      </c>
      <c r="H226" s="190">
        <v>1</v>
      </c>
      <c r="I226" s="191"/>
      <c r="J226" s="192">
        <f t="shared" si="10"/>
        <v>0</v>
      </c>
      <c r="K226" s="193"/>
      <c r="L226" s="40"/>
      <c r="M226" s="194" t="s">
        <v>1</v>
      </c>
      <c r="N226" s="195" t="s">
        <v>42</v>
      </c>
      <c r="O226" s="72"/>
      <c r="P226" s="196">
        <f t="shared" si="11"/>
        <v>0</v>
      </c>
      <c r="Q226" s="196">
        <v>0</v>
      </c>
      <c r="R226" s="196">
        <f t="shared" si="12"/>
        <v>0</v>
      </c>
      <c r="S226" s="196">
        <v>0</v>
      </c>
      <c r="T226" s="197">
        <f t="shared" si="13"/>
        <v>0</v>
      </c>
      <c r="U226" s="35"/>
      <c r="V226" s="35"/>
      <c r="W226" s="35"/>
      <c r="X226" s="35"/>
      <c r="Y226" s="35"/>
      <c r="Z226" s="35"/>
      <c r="AA226" s="35"/>
      <c r="AB226" s="35"/>
      <c r="AC226" s="35"/>
      <c r="AD226" s="35"/>
      <c r="AE226" s="35"/>
      <c r="AR226" s="198" t="s">
        <v>165</v>
      </c>
      <c r="AT226" s="198" t="s">
        <v>161</v>
      </c>
      <c r="AU226" s="198" t="s">
        <v>87</v>
      </c>
      <c r="AY226" s="18" t="s">
        <v>160</v>
      </c>
      <c r="BE226" s="199">
        <f t="shared" si="14"/>
        <v>0</v>
      </c>
      <c r="BF226" s="199">
        <f t="shared" si="15"/>
        <v>0</v>
      </c>
      <c r="BG226" s="199">
        <f t="shared" si="16"/>
        <v>0</v>
      </c>
      <c r="BH226" s="199">
        <f t="shared" si="17"/>
        <v>0</v>
      </c>
      <c r="BI226" s="199">
        <f t="shared" si="18"/>
        <v>0</v>
      </c>
      <c r="BJ226" s="18" t="s">
        <v>85</v>
      </c>
      <c r="BK226" s="199">
        <f t="shared" si="19"/>
        <v>0</v>
      </c>
      <c r="BL226" s="18" t="s">
        <v>165</v>
      </c>
      <c r="BM226" s="198" t="s">
        <v>453</v>
      </c>
    </row>
    <row r="227" spans="2:63" s="12" customFormat="1" ht="22.9" customHeight="1">
      <c r="B227" s="172"/>
      <c r="C227" s="173"/>
      <c r="D227" s="174" t="s">
        <v>76</v>
      </c>
      <c r="E227" s="200" t="s">
        <v>158</v>
      </c>
      <c r="F227" s="200" t="s">
        <v>159</v>
      </c>
      <c r="G227" s="173"/>
      <c r="H227" s="173"/>
      <c r="I227" s="176"/>
      <c r="J227" s="201">
        <f>BK227</f>
        <v>0</v>
      </c>
      <c r="K227" s="173"/>
      <c r="L227" s="178"/>
      <c r="M227" s="179"/>
      <c r="N227" s="180"/>
      <c r="O227" s="180"/>
      <c r="P227" s="181">
        <f>SUM(P228:P280)</f>
        <v>0</v>
      </c>
      <c r="Q227" s="180"/>
      <c r="R227" s="181">
        <f>SUM(R228:R280)</f>
        <v>7.25995504</v>
      </c>
      <c r="S227" s="180"/>
      <c r="T227" s="182">
        <f>SUM(T228:T280)</f>
        <v>1.2</v>
      </c>
      <c r="AR227" s="183" t="s">
        <v>85</v>
      </c>
      <c r="AT227" s="184" t="s">
        <v>76</v>
      </c>
      <c r="AU227" s="184" t="s">
        <v>85</v>
      </c>
      <c r="AY227" s="183" t="s">
        <v>160</v>
      </c>
      <c r="BK227" s="185">
        <f>SUM(BK228:BK280)</f>
        <v>0</v>
      </c>
    </row>
    <row r="228" spans="1:65" s="2" customFormat="1" ht="16.5" customHeight="1">
      <c r="A228" s="35"/>
      <c r="B228" s="36"/>
      <c r="C228" s="186" t="s">
        <v>454</v>
      </c>
      <c r="D228" s="186" t="s">
        <v>161</v>
      </c>
      <c r="E228" s="187" t="s">
        <v>455</v>
      </c>
      <c r="F228" s="188" t="s">
        <v>456</v>
      </c>
      <c r="G228" s="189" t="s">
        <v>164</v>
      </c>
      <c r="H228" s="190">
        <v>2</v>
      </c>
      <c r="I228" s="191"/>
      <c r="J228" s="192">
        <f>ROUND(I228*H228,2)</f>
        <v>0</v>
      </c>
      <c r="K228" s="193"/>
      <c r="L228" s="40"/>
      <c r="M228" s="194" t="s">
        <v>1</v>
      </c>
      <c r="N228" s="195" t="s">
        <v>42</v>
      </c>
      <c r="O228" s="72"/>
      <c r="P228" s="196">
        <f>O228*H228</f>
        <v>0</v>
      </c>
      <c r="Q228" s="196">
        <v>0.0007</v>
      </c>
      <c r="R228" s="196">
        <f>Q228*H228</f>
        <v>0.0014</v>
      </c>
      <c r="S228" s="196">
        <v>0</v>
      </c>
      <c r="T228" s="197">
        <f>S228*H228</f>
        <v>0</v>
      </c>
      <c r="U228" s="35"/>
      <c r="V228" s="35"/>
      <c r="W228" s="35"/>
      <c r="X228" s="35"/>
      <c r="Y228" s="35"/>
      <c r="Z228" s="35"/>
      <c r="AA228" s="35"/>
      <c r="AB228" s="35"/>
      <c r="AC228" s="35"/>
      <c r="AD228" s="35"/>
      <c r="AE228" s="35"/>
      <c r="AR228" s="198" t="s">
        <v>165</v>
      </c>
      <c r="AT228" s="198" t="s">
        <v>161</v>
      </c>
      <c r="AU228" s="198" t="s">
        <v>87</v>
      </c>
      <c r="AY228" s="18" t="s">
        <v>160</v>
      </c>
      <c r="BE228" s="199">
        <f>IF(N228="základní",J228,0)</f>
        <v>0</v>
      </c>
      <c r="BF228" s="199">
        <f>IF(N228="snížená",J228,0)</f>
        <v>0</v>
      </c>
      <c r="BG228" s="199">
        <f>IF(N228="zákl. přenesená",J228,0)</f>
        <v>0</v>
      </c>
      <c r="BH228" s="199">
        <f>IF(N228="sníž. přenesená",J228,0)</f>
        <v>0</v>
      </c>
      <c r="BI228" s="199">
        <f>IF(N228="nulová",J228,0)</f>
        <v>0</v>
      </c>
      <c r="BJ228" s="18" t="s">
        <v>85</v>
      </c>
      <c r="BK228" s="199">
        <f>ROUND(I228*H228,2)</f>
        <v>0</v>
      </c>
      <c r="BL228" s="18" t="s">
        <v>165</v>
      </c>
      <c r="BM228" s="198" t="s">
        <v>457</v>
      </c>
    </row>
    <row r="229" spans="2:51" s="13" customFormat="1" ht="11.25">
      <c r="B229" s="202"/>
      <c r="C229" s="203"/>
      <c r="D229" s="204" t="s">
        <v>181</v>
      </c>
      <c r="E229" s="205" t="s">
        <v>1</v>
      </c>
      <c r="F229" s="206" t="s">
        <v>458</v>
      </c>
      <c r="G229" s="203"/>
      <c r="H229" s="207">
        <v>1</v>
      </c>
      <c r="I229" s="208"/>
      <c r="J229" s="203"/>
      <c r="K229" s="203"/>
      <c r="L229" s="209"/>
      <c r="M229" s="210"/>
      <c r="N229" s="211"/>
      <c r="O229" s="211"/>
      <c r="P229" s="211"/>
      <c r="Q229" s="211"/>
      <c r="R229" s="211"/>
      <c r="S229" s="211"/>
      <c r="T229" s="212"/>
      <c r="AT229" s="213" t="s">
        <v>181</v>
      </c>
      <c r="AU229" s="213" t="s">
        <v>87</v>
      </c>
      <c r="AV229" s="13" t="s">
        <v>87</v>
      </c>
      <c r="AW229" s="13" t="s">
        <v>32</v>
      </c>
      <c r="AX229" s="13" t="s">
        <v>77</v>
      </c>
      <c r="AY229" s="213" t="s">
        <v>160</v>
      </c>
    </row>
    <row r="230" spans="2:51" s="13" customFormat="1" ht="11.25">
      <c r="B230" s="202"/>
      <c r="C230" s="203"/>
      <c r="D230" s="204" t="s">
        <v>181</v>
      </c>
      <c r="E230" s="205" t="s">
        <v>1</v>
      </c>
      <c r="F230" s="206" t="s">
        <v>459</v>
      </c>
      <c r="G230" s="203"/>
      <c r="H230" s="207">
        <v>1</v>
      </c>
      <c r="I230" s="208"/>
      <c r="J230" s="203"/>
      <c r="K230" s="203"/>
      <c r="L230" s="209"/>
      <c r="M230" s="210"/>
      <c r="N230" s="211"/>
      <c r="O230" s="211"/>
      <c r="P230" s="211"/>
      <c r="Q230" s="211"/>
      <c r="R230" s="211"/>
      <c r="S230" s="211"/>
      <c r="T230" s="212"/>
      <c r="AT230" s="213" t="s">
        <v>181</v>
      </c>
      <c r="AU230" s="213" t="s">
        <v>87</v>
      </c>
      <c r="AV230" s="13" t="s">
        <v>87</v>
      </c>
      <c r="AW230" s="13" t="s">
        <v>32</v>
      </c>
      <c r="AX230" s="13" t="s">
        <v>77</v>
      </c>
      <c r="AY230" s="213" t="s">
        <v>160</v>
      </c>
    </row>
    <row r="231" spans="2:51" s="14" customFormat="1" ht="11.25">
      <c r="B231" s="223"/>
      <c r="C231" s="224"/>
      <c r="D231" s="204" t="s">
        <v>181</v>
      </c>
      <c r="E231" s="225" t="s">
        <v>1</v>
      </c>
      <c r="F231" s="226" t="s">
        <v>281</v>
      </c>
      <c r="G231" s="224"/>
      <c r="H231" s="227">
        <v>2</v>
      </c>
      <c r="I231" s="228"/>
      <c r="J231" s="224"/>
      <c r="K231" s="224"/>
      <c r="L231" s="229"/>
      <c r="M231" s="230"/>
      <c r="N231" s="231"/>
      <c r="O231" s="231"/>
      <c r="P231" s="231"/>
      <c r="Q231" s="231"/>
      <c r="R231" s="231"/>
      <c r="S231" s="231"/>
      <c r="T231" s="232"/>
      <c r="AT231" s="233" t="s">
        <v>181</v>
      </c>
      <c r="AU231" s="233" t="s">
        <v>87</v>
      </c>
      <c r="AV231" s="14" t="s">
        <v>165</v>
      </c>
      <c r="AW231" s="14" t="s">
        <v>32</v>
      </c>
      <c r="AX231" s="14" t="s">
        <v>85</v>
      </c>
      <c r="AY231" s="233" t="s">
        <v>160</v>
      </c>
    </row>
    <row r="232" spans="1:65" s="2" customFormat="1" ht="16.5" customHeight="1">
      <c r="A232" s="35"/>
      <c r="B232" s="36"/>
      <c r="C232" s="234" t="s">
        <v>460</v>
      </c>
      <c r="D232" s="234" t="s">
        <v>325</v>
      </c>
      <c r="E232" s="235" t="s">
        <v>461</v>
      </c>
      <c r="F232" s="236" t="s">
        <v>462</v>
      </c>
      <c r="G232" s="237" t="s">
        <v>164</v>
      </c>
      <c r="H232" s="238">
        <v>1</v>
      </c>
      <c r="I232" s="239"/>
      <c r="J232" s="240">
        <f>ROUND(I232*H232,2)</f>
        <v>0</v>
      </c>
      <c r="K232" s="241"/>
      <c r="L232" s="242"/>
      <c r="M232" s="243" t="s">
        <v>1</v>
      </c>
      <c r="N232" s="244" t="s">
        <v>42</v>
      </c>
      <c r="O232" s="72"/>
      <c r="P232" s="196">
        <f>O232*H232</f>
        <v>0</v>
      </c>
      <c r="Q232" s="196">
        <v>0.0035</v>
      </c>
      <c r="R232" s="196">
        <f>Q232*H232</f>
        <v>0.0035</v>
      </c>
      <c r="S232" s="196">
        <v>0</v>
      </c>
      <c r="T232" s="197">
        <f>S232*H232</f>
        <v>0</v>
      </c>
      <c r="U232" s="35"/>
      <c r="V232" s="35"/>
      <c r="W232" s="35"/>
      <c r="X232" s="35"/>
      <c r="Y232" s="35"/>
      <c r="Z232" s="35"/>
      <c r="AA232" s="35"/>
      <c r="AB232" s="35"/>
      <c r="AC232" s="35"/>
      <c r="AD232" s="35"/>
      <c r="AE232" s="35"/>
      <c r="AR232" s="198" t="s">
        <v>198</v>
      </c>
      <c r="AT232" s="198" t="s">
        <v>325</v>
      </c>
      <c r="AU232" s="198" t="s">
        <v>87</v>
      </c>
      <c r="AY232" s="18" t="s">
        <v>160</v>
      </c>
      <c r="BE232" s="199">
        <f>IF(N232="základní",J232,0)</f>
        <v>0</v>
      </c>
      <c r="BF232" s="199">
        <f>IF(N232="snížená",J232,0)</f>
        <v>0</v>
      </c>
      <c r="BG232" s="199">
        <f>IF(N232="zákl. přenesená",J232,0)</f>
        <v>0</v>
      </c>
      <c r="BH232" s="199">
        <f>IF(N232="sníž. přenesená",J232,0)</f>
        <v>0</v>
      </c>
      <c r="BI232" s="199">
        <f>IF(N232="nulová",J232,0)</f>
        <v>0</v>
      </c>
      <c r="BJ232" s="18" t="s">
        <v>85</v>
      </c>
      <c r="BK232" s="199">
        <f>ROUND(I232*H232,2)</f>
        <v>0</v>
      </c>
      <c r="BL232" s="18" t="s">
        <v>165</v>
      </c>
      <c r="BM232" s="198" t="s">
        <v>463</v>
      </c>
    </row>
    <row r="233" spans="1:47" s="2" customFormat="1" ht="19.5">
      <c r="A233" s="35"/>
      <c r="B233" s="36"/>
      <c r="C233" s="37"/>
      <c r="D233" s="204" t="s">
        <v>187</v>
      </c>
      <c r="E233" s="37"/>
      <c r="F233" s="214" t="s">
        <v>464</v>
      </c>
      <c r="G233" s="37"/>
      <c r="H233" s="37"/>
      <c r="I233" s="215"/>
      <c r="J233" s="37"/>
      <c r="K233" s="37"/>
      <c r="L233" s="40"/>
      <c r="M233" s="216"/>
      <c r="N233" s="217"/>
      <c r="O233" s="72"/>
      <c r="P233" s="72"/>
      <c r="Q233" s="72"/>
      <c r="R233" s="72"/>
      <c r="S233" s="72"/>
      <c r="T233" s="73"/>
      <c r="U233" s="35"/>
      <c r="V233" s="35"/>
      <c r="W233" s="35"/>
      <c r="X233" s="35"/>
      <c r="Y233" s="35"/>
      <c r="Z233" s="35"/>
      <c r="AA233" s="35"/>
      <c r="AB233" s="35"/>
      <c r="AC233" s="35"/>
      <c r="AD233" s="35"/>
      <c r="AE233" s="35"/>
      <c r="AT233" s="18" t="s">
        <v>187</v>
      </c>
      <c r="AU233" s="18" t="s">
        <v>87</v>
      </c>
    </row>
    <row r="234" spans="1:65" s="2" customFormat="1" ht="16.5" customHeight="1">
      <c r="A234" s="35"/>
      <c r="B234" s="36"/>
      <c r="C234" s="234" t="s">
        <v>465</v>
      </c>
      <c r="D234" s="234" t="s">
        <v>325</v>
      </c>
      <c r="E234" s="235" t="s">
        <v>466</v>
      </c>
      <c r="F234" s="236" t="s">
        <v>467</v>
      </c>
      <c r="G234" s="237" t="s">
        <v>164</v>
      </c>
      <c r="H234" s="238">
        <v>1</v>
      </c>
      <c r="I234" s="239"/>
      <c r="J234" s="240">
        <f>ROUND(I234*H234,2)</f>
        <v>0</v>
      </c>
      <c r="K234" s="241"/>
      <c r="L234" s="242"/>
      <c r="M234" s="243" t="s">
        <v>1</v>
      </c>
      <c r="N234" s="244" t="s">
        <v>42</v>
      </c>
      <c r="O234" s="72"/>
      <c r="P234" s="196">
        <f>O234*H234</f>
        <v>0</v>
      </c>
      <c r="Q234" s="196">
        <v>0.0025</v>
      </c>
      <c r="R234" s="196">
        <f>Q234*H234</f>
        <v>0.0025</v>
      </c>
      <c r="S234" s="196">
        <v>0</v>
      </c>
      <c r="T234" s="197">
        <f>S234*H234</f>
        <v>0</v>
      </c>
      <c r="U234" s="35"/>
      <c r="V234" s="35"/>
      <c r="W234" s="35"/>
      <c r="X234" s="35"/>
      <c r="Y234" s="35"/>
      <c r="Z234" s="35"/>
      <c r="AA234" s="35"/>
      <c r="AB234" s="35"/>
      <c r="AC234" s="35"/>
      <c r="AD234" s="35"/>
      <c r="AE234" s="35"/>
      <c r="AR234" s="198" t="s">
        <v>198</v>
      </c>
      <c r="AT234" s="198" t="s">
        <v>325</v>
      </c>
      <c r="AU234" s="198" t="s">
        <v>87</v>
      </c>
      <c r="AY234" s="18" t="s">
        <v>160</v>
      </c>
      <c r="BE234" s="199">
        <f>IF(N234="základní",J234,0)</f>
        <v>0</v>
      </c>
      <c r="BF234" s="199">
        <f>IF(N234="snížená",J234,0)</f>
        <v>0</v>
      </c>
      <c r="BG234" s="199">
        <f>IF(N234="zákl. přenesená",J234,0)</f>
        <v>0</v>
      </c>
      <c r="BH234" s="199">
        <f>IF(N234="sníž. přenesená",J234,0)</f>
        <v>0</v>
      </c>
      <c r="BI234" s="199">
        <f>IF(N234="nulová",J234,0)</f>
        <v>0</v>
      </c>
      <c r="BJ234" s="18" t="s">
        <v>85</v>
      </c>
      <c r="BK234" s="199">
        <f>ROUND(I234*H234,2)</f>
        <v>0</v>
      </c>
      <c r="BL234" s="18" t="s">
        <v>165</v>
      </c>
      <c r="BM234" s="198" t="s">
        <v>468</v>
      </c>
    </row>
    <row r="235" spans="1:47" s="2" customFormat="1" ht="19.5">
      <c r="A235" s="35"/>
      <c r="B235" s="36"/>
      <c r="C235" s="37"/>
      <c r="D235" s="204" t="s">
        <v>187</v>
      </c>
      <c r="E235" s="37"/>
      <c r="F235" s="214" t="s">
        <v>469</v>
      </c>
      <c r="G235" s="37"/>
      <c r="H235" s="37"/>
      <c r="I235" s="215"/>
      <c r="J235" s="37"/>
      <c r="K235" s="37"/>
      <c r="L235" s="40"/>
      <c r="M235" s="216"/>
      <c r="N235" s="217"/>
      <c r="O235" s="72"/>
      <c r="P235" s="72"/>
      <c r="Q235" s="72"/>
      <c r="R235" s="72"/>
      <c r="S235" s="72"/>
      <c r="T235" s="73"/>
      <c r="U235" s="35"/>
      <c r="V235" s="35"/>
      <c r="W235" s="35"/>
      <c r="X235" s="35"/>
      <c r="Y235" s="35"/>
      <c r="Z235" s="35"/>
      <c r="AA235" s="35"/>
      <c r="AB235" s="35"/>
      <c r="AC235" s="35"/>
      <c r="AD235" s="35"/>
      <c r="AE235" s="35"/>
      <c r="AT235" s="18" t="s">
        <v>187</v>
      </c>
      <c r="AU235" s="18" t="s">
        <v>87</v>
      </c>
    </row>
    <row r="236" spans="1:65" s="2" customFormat="1" ht="16.5" customHeight="1">
      <c r="A236" s="35"/>
      <c r="B236" s="36"/>
      <c r="C236" s="186" t="s">
        <v>470</v>
      </c>
      <c r="D236" s="186" t="s">
        <v>161</v>
      </c>
      <c r="E236" s="187" t="s">
        <v>471</v>
      </c>
      <c r="F236" s="188" t="s">
        <v>472</v>
      </c>
      <c r="G236" s="189" t="s">
        <v>164</v>
      </c>
      <c r="H236" s="190">
        <v>2</v>
      </c>
      <c r="I236" s="191"/>
      <c r="J236" s="192">
        <f>ROUND(I236*H236,2)</f>
        <v>0</v>
      </c>
      <c r="K236" s="193"/>
      <c r="L236" s="40"/>
      <c r="M236" s="194" t="s">
        <v>1</v>
      </c>
      <c r="N236" s="195" t="s">
        <v>42</v>
      </c>
      <c r="O236" s="72"/>
      <c r="P236" s="196">
        <f>O236*H236</f>
        <v>0</v>
      </c>
      <c r="Q236" s="196">
        <v>0.11241</v>
      </c>
      <c r="R236" s="196">
        <f>Q236*H236</f>
        <v>0.22482</v>
      </c>
      <c r="S236" s="196">
        <v>0</v>
      </c>
      <c r="T236" s="197">
        <f>S236*H236</f>
        <v>0</v>
      </c>
      <c r="U236" s="35"/>
      <c r="V236" s="35"/>
      <c r="W236" s="35"/>
      <c r="X236" s="35"/>
      <c r="Y236" s="35"/>
      <c r="Z236" s="35"/>
      <c r="AA236" s="35"/>
      <c r="AB236" s="35"/>
      <c r="AC236" s="35"/>
      <c r="AD236" s="35"/>
      <c r="AE236" s="35"/>
      <c r="AR236" s="198" t="s">
        <v>165</v>
      </c>
      <c r="AT236" s="198" t="s">
        <v>161</v>
      </c>
      <c r="AU236" s="198" t="s">
        <v>87</v>
      </c>
      <c r="AY236" s="18" t="s">
        <v>160</v>
      </c>
      <c r="BE236" s="199">
        <f>IF(N236="základní",J236,0)</f>
        <v>0</v>
      </c>
      <c r="BF236" s="199">
        <f>IF(N236="snížená",J236,0)</f>
        <v>0</v>
      </c>
      <c r="BG236" s="199">
        <f>IF(N236="zákl. přenesená",J236,0)</f>
        <v>0</v>
      </c>
      <c r="BH236" s="199">
        <f>IF(N236="sníž. přenesená",J236,0)</f>
        <v>0</v>
      </c>
      <c r="BI236" s="199">
        <f>IF(N236="nulová",J236,0)</f>
        <v>0</v>
      </c>
      <c r="BJ236" s="18" t="s">
        <v>85</v>
      </c>
      <c r="BK236" s="199">
        <f>ROUND(I236*H236,2)</f>
        <v>0</v>
      </c>
      <c r="BL236" s="18" t="s">
        <v>165</v>
      </c>
      <c r="BM236" s="198" t="s">
        <v>473</v>
      </c>
    </row>
    <row r="237" spans="1:65" s="2" customFormat="1" ht="16.5" customHeight="1">
      <c r="A237" s="35"/>
      <c r="B237" s="36"/>
      <c r="C237" s="234" t="s">
        <v>474</v>
      </c>
      <c r="D237" s="234" t="s">
        <v>325</v>
      </c>
      <c r="E237" s="235" t="s">
        <v>475</v>
      </c>
      <c r="F237" s="236" t="s">
        <v>476</v>
      </c>
      <c r="G237" s="237" t="s">
        <v>164</v>
      </c>
      <c r="H237" s="238">
        <v>2</v>
      </c>
      <c r="I237" s="239"/>
      <c r="J237" s="240">
        <f>ROUND(I237*H237,2)</f>
        <v>0</v>
      </c>
      <c r="K237" s="241"/>
      <c r="L237" s="242"/>
      <c r="M237" s="243" t="s">
        <v>1</v>
      </c>
      <c r="N237" s="244" t="s">
        <v>42</v>
      </c>
      <c r="O237" s="72"/>
      <c r="P237" s="196">
        <f>O237*H237</f>
        <v>0</v>
      </c>
      <c r="Q237" s="196">
        <v>0.0065</v>
      </c>
      <c r="R237" s="196">
        <f>Q237*H237</f>
        <v>0.013</v>
      </c>
      <c r="S237" s="196">
        <v>0</v>
      </c>
      <c r="T237" s="197">
        <f>S237*H237</f>
        <v>0</v>
      </c>
      <c r="U237" s="35"/>
      <c r="V237" s="35"/>
      <c r="W237" s="35"/>
      <c r="X237" s="35"/>
      <c r="Y237" s="35"/>
      <c r="Z237" s="35"/>
      <c r="AA237" s="35"/>
      <c r="AB237" s="35"/>
      <c r="AC237" s="35"/>
      <c r="AD237" s="35"/>
      <c r="AE237" s="35"/>
      <c r="AR237" s="198" t="s">
        <v>198</v>
      </c>
      <c r="AT237" s="198" t="s">
        <v>325</v>
      </c>
      <c r="AU237" s="198" t="s">
        <v>87</v>
      </c>
      <c r="AY237" s="18" t="s">
        <v>160</v>
      </c>
      <c r="BE237" s="199">
        <f>IF(N237="základní",J237,0)</f>
        <v>0</v>
      </c>
      <c r="BF237" s="199">
        <f>IF(N237="snížená",J237,0)</f>
        <v>0</v>
      </c>
      <c r="BG237" s="199">
        <f>IF(N237="zákl. přenesená",J237,0)</f>
        <v>0</v>
      </c>
      <c r="BH237" s="199">
        <f>IF(N237="sníž. přenesená",J237,0)</f>
        <v>0</v>
      </c>
      <c r="BI237" s="199">
        <f>IF(N237="nulová",J237,0)</f>
        <v>0</v>
      </c>
      <c r="BJ237" s="18" t="s">
        <v>85</v>
      </c>
      <c r="BK237" s="199">
        <f>ROUND(I237*H237,2)</f>
        <v>0</v>
      </c>
      <c r="BL237" s="18" t="s">
        <v>165</v>
      </c>
      <c r="BM237" s="198" t="s">
        <v>477</v>
      </c>
    </row>
    <row r="238" spans="1:65" s="2" customFormat="1" ht="21.75" customHeight="1">
      <c r="A238" s="35"/>
      <c r="B238" s="36"/>
      <c r="C238" s="186" t="s">
        <v>478</v>
      </c>
      <c r="D238" s="186" t="s">
        <v>161</v>
      </c>
      <c r="E238" s="187" t="s">
        <v>479</v>
      </c>
      <c r="F238" s="188" t="s">
        <v>480</v>
      </c>
      <c r="G238" s="189" t="s">
        <v>210</v>
      </c>
      <c r="H238" s="190">
        <v>13</v>
      </c>
      <c r="I238" s="191"/>
      <c r="J238" s="192">
        <f>ROUND(I238*H238,2)</f>
        <v>0</v>
      </c>
      <c r="K238" s="193"/>
      <c r="L238" s="40"/>
      <c r="M238" s="194" t="s">
        <v>1</v>
      </c>
      <c r="N238" s="195" t="s">
        <v>42</v>
      </c>
      <c r="O238" s="72"/>
      <c r="P238" s="196">
        <f>O238*H238</f>
        <v>0</v>
      </c>
      <c r="Q238" s="196">
        <v>0.00011</v>
      </c>
      <c r="R238" s="196">
        <f>Q238*H238</f>
        <v>0.00143</v>
      </c>
      <c r="S238" s="196">
        <v>0</v>
      </c>
      <c r="T238" s="197">
        <f>S238*H238</f>
        <v>0</v>
      </c>
      <c r="U238" s="35"/>
      <c r="V238" s="35"/>
      <c r="W238" s="35"/>
      <c r="X238" s="35"/>
      <c r="Y238" s="35"/>
      <c r="Z238" s="35"/>
      <c r="AA238" s="35"/>
      <c r="AB238" s="35"/>
      <c r="AC238" s="35"/>
      <c r="AD238" s="35"/>
      <c r="AE238" s="35"/>
      <c r="AR238" s="198" t="s">
        <v>165</v>
      </c>
      <c r="AT238" s="198" t="s">
        <v>161</v>
      </c>
      <c r="AU238" s="198" t="s">
        <v>87</v>
      </c>
      <c r="AY238" s="18" t="s">
        <v>160</v>
      </c>
      <c r="BE238" s="199">
        <f>IF(N238="základní",J238,0)</f>
        <v>0</v>
      </c>
      <c r="BF238" s="199">
        <f>IF(N238="snížená",J238,0)</f>
        <v>0</v>
      </c>
      <c r="BG238" s="199">
        <f>IF(N238="zákl. přenesená",J238,0)</f>
        <v>0</v>
      </c>
      <c r="BH238" s="199">
        <f>IF(N238="sníž. přenesená",J238,0)</f>
        <v>0</v>
      </c>
      <c r="BI238" s="199">
        <f>IF(N238="nulová",J238,0)</f>
        <v>0</v>
      </c>
      <c r="BJ238" s="18" t="s">
        <v>85</v>
      </c>
      <c r="BK238" s="199">
        <f>ROUND(I238*H238,2)</f>
        <v>0</v>
      </c>
      <c r="BL238" s="18" t="s">
        <v>165</v>
      </c>
      <c r="BM238" s="198" t="s">
        <v>481</v>
      </c>
    </row>
    <row r="239" spans="2:51" s="13" customFormat="1" ht="11.25">
      <c r="B239" s="202"/>
      <c r="C239" s="203"/>
      <c r="D239" s="204" t="s">
        <v>181</v>
      </c>
      <c r="E239" s="205" t="s">
        <v>1</v>
      </c>
      <c r="F239" s="206" t="s">
        <v>482</v>
      </c>
      <c r="G239" s="203"/>
      <c r="H239" s="207">
        <v>13</v>
      </c>
      <c r="I239" s="208"/>
      <c r="J239" s="203"/>
      <c r="K239" s="203"/>
      <c r="L239" s="209"/>
      <c r="M239" s="210"/>
      <c r="N239" s="211"/>
      <c r="O239" s="211"/>
      <c r="P239" s="211"/>
      <c r="Q239" s="211"/>
      <c r="R239" s="211"/>
      <c r="S239" s="211"/>
      <c r="T239" s="212"/>
      <c r="AT239" s="213" t="s">
        <v>181</v>
      </c>
      <c r="AU239" s="213" t="s">
        <v>87</v>
      </c>
      <c r="AV239" s="13" t="s">
        <v>87</v>
      </c>
      <c r="AW239" s="13" t="s">
        <v>32</v>
      </c>
      <c r="AX239" s="13" t="s">
        <v>85</v>
      </c>
      <c r="AY239" s="213" t="s">
        <v>160</v>
      </c>
    </row>
    <row r="240" spans="1:65" s="2" customFormat="1" ht="21.75" customHeight="1">
      <c r="A240" s="35"/>
      <c r="B240" s="36"/>
      <c r="C240" s="186" t="s">
        <v>483</v>
      </c>
      <c r="D240" s="186" t="s">
        <v>161</v>
      </c>
      <c r="E240" s="187" t="s">
        <v>484</v>
      </c>
      <c r="F240" s="188" t="s">
        <v>485</v>
      </c>
      <c r="G240" s="189" t="s">
        <v>179</v>
      </c>
      <c r="H240" s="190">
        <v>12</v>
      </c>
      <c r="I240" s="191"/>
      <c r="J240" s="192">
        <f>ROUND(I240*H240,2)</f>
        <v>0</v>
      </c>
      <c r="K240" s="193"/>
      <c r="L240" s="40"/>
      <c r="M240" s="194" t="s">
        <v>1</v>
      </c>
      <c r="N240" s="195" t="s">
        <v>42</v>
      </c>
      <c r="O240" s="72"/>
      <c r="P240" s="196">
        <f>O240*H240</f>
        <v>0</v>
      </c>
      <c r="Q240" s="196">
        <v>0.00085</v>
      </c>
      <c r="R240" s="196">
        <f>Q240*H240</f>
        <v>0.010199999999999999</v>
      </c>
      <c r="S240" s="196">
        <v>0</v>
      </c>
      <c r="T240" s="197">
        <f>S240*H240</f>
        <v>0</v>
      </c>
      <c r="U240" s="35"/>
      <c r="V240" s="35"/>
      <c r="W240" s="35"/>
      <c r="X240" s="35"/>
      <c r="Y240" s="35"/>
      <c r="Z240" s="35"/>
      <c r="AA240" s="35"/>
      <c r="AB240" s="35"/>
      <c r="AC240" s="35"/>
      <c r="AD240" s="35"/>
      <c r="AE240" s="35"/>
      <c r="AR240" s="198" t="s">
        <v>165</v>
      </c>
      <c r="AT240" s="198" t="s">
        <v>161</v>
      </c>
      <c r="AU240" s="198" t="s">
        <v>87</v>
      </c>
      <c r="AY240" s="18" t="s">
        <v>160</v>
      </c>
      <c r="BE240" s="199">
        <f>IF(N240="základní",J240,0)</f>
        <v>0</v>
      </c>
      <c r="BF240" s="199">
        <f>IF(N240="snížená",J240,0)</f>
        <v>0</v>
      </c>
      <c r="BG240" s="199">
        <f>IF(N240="zákl. přenesená",J240,0)</f>
        <v>0</v>
      </c>
      <c r="BH240" s="199">
        <f>IF(N240="sníž. přenesená",J240,0)</f>
        <v>0</v>
      </c>
      <c r="BI240" s="199">
        <f>IF(N240="nulová",J240,0)</f>
        <v>0</v>
      </c>
      <c r="BJ240" s="18" t="s">
        <v>85</v>
      </c>
      <c r="BK240" s="199">
        <f>ROUND(I240*H240,2)</f>
        <v>0</v>
      </c>
      <c r="BL240" s="18" t="s">
        <v>165</v>
      </c>
      <c r="BM240" s="198" t="s">
        <v>486</v>
      </c>
    </row>
    <row r="241" spans="2:51" s="13" customFormat="1" ht="11.25">
      <c r="B241" s="202"/>
      <c r="C241" s="203"/>
      <c r="D241" s="204" t="s">
        <v>181</v>
      </c>
      <c r="E241" s="205" t="s">
        <v>1</v>
      </c>
      <c r="F241" s="206" t="s">
        <v>487</v>
      </c>
      <c r="G241" s="203"/>
      <c r="H241" s="207">
        <v>12</v>
      </c>
      <c r="I241" s="208"/>
      <c r="J241" s="203"/>
      <c r="K241" s="203"/>
      <c r="L241" s="209"/>
      <c r="M241" s="210"/>
      <c r="N241" s="211"/>
      <c r="O241" s="211"/>
      <c r="P241" s="211"/>
      <c r="Q241" s="211"/>
      <c r="R241" s="211"/>
      <c r="S241" s="211"/>
      <c r="T241" s="212"/>
      <c r="AT241" s="213" t="s">
        <v>181</v>
      </c>
      <c r="AU241" s="213" t="s">
        <v>87</v>
      </c>
      <c r="AV241" s="13" t="s">
        <v>87</v>
      </c>
      <c r="AW241" s="13" t="s">
        <v>32</v>
      </c>
      <c r="AX241" s="13" t="s">
        <v>85</v>
      </c>
      <c r="AY241" s="213" t="s">
        <v>160</v>
      </c>
    </row>
    <row r="242" spans="1:65" s="2" customFormat="1" ht="21.75" customHeight="1">
      <c r="A242" s="35"/>
      <c r="B242" s="36"/>
      <c r="C242" s="186" t="s">
        <v>488</v>
      </c>
      <c r="D242" s="186" t="s">
        <v>161</v>
      </c>
      <c r="E242" s="187" t="s">
        <v>489</v>
      </c>
      <c r="F242" s="188" t="s">
        <v>490</v>
      </c>
      <c r="G242" s="189" t="s">
        <v>210</v>
      </c>
      <c r="H242" s="190">
        <v>13</v>
      </c>
      <c r="I242" s="191"/>
      <c r="J242" s="192">
        <f>ROUND(I242*H242,2)</f>
        <v>0</v>
      </c>
      <c r="K242" s="193"/>
      <c r="L242" s="40"/>
      <c r="M242" s="194" t="s">
        <v>1</v>
      </c>
      <c r="N242" s="195" t="s">
        <v>42</v>
      </c>
      <c r="O242" s="72"/>
      <c r="P242" s="196">
        <f>O242*H242</f>
        <v>0</v>
      </c>
      <c r="Q242" s="196">
        <v>0</v>
      </c>
      <c r="R242" s="196">
        <f>Q242*H242</f>
        <v>0</v>
      </c>
      <c r="S242" s="196">
        <v>0</v>
      </c>
      <c r="T242" s="197">
        <f>S242*H242</f>
        <v>0</v>
      </c>
      <c r="U242" s="35"/>
      <c r="V242" s="35"/>
      <c r="W242" s="35"/>
      <c r="X242" s="35"/>
      <c r="Y242" s="35"/>
      <c r="Z242" s="35"/>
      <c r="AA242" s="35"/>
      <c r="AB242" s="35"/>
      <c r="AC242" s="35"/>
      <c r="AD242" s="35"/>
      <c r="AE242" s="35"/>
      <c r="AR242" s="198" t="s">
        <v>165</v>
      </c>
      <c r="AT242" s="198" t="s">
        <v>161</v>
      </c>
      <c r="AU242" s="198" t="s">
        <v>87</v>
      </c>
      <c r="AY242" s="18" t="s">
        <v>160</v>
      </c>
      <c r="BE242" s="199">
        <f>IF(N242="základní",J242,0)</f>
        <v>0</v>
      </c>
      <c r="BF242" s="199">
        <f>IF(N242="snížená",J242,0)</f>
        <v>0</v>
      </c>
      <c r="BG242" s="199">
        <f>IF(N242="zákl. přenesená",J242,0)</f>
        <v>0</v>
      </c>
      <c r="BH242" s="199">
        <f>IF(N242="sníž. přenesená",J242,0)</f>
        <v>0</v>
      </c>
      <c r="BI242" s="199">
        <f>IF(N242="nulová",J242,0)</f>
        <v>0</v>
      </c>
      <c r="BJ242" s="18" t="s">
        <v>85</v>
      </c>
      <c r="BK242" s="199">
        <f>ROUND(I242*H242,2)</f>
        <v>0</v>
      </c>
      <c r="BL242" s="18" t="s">
        <v>165</v>
      </c>
      <c r="BM242" s="198" t="s">
        <v>491</v>
      </c>
    </row>
    <row r="243" spans="2:51" s="13" customFormat="1" ht="11.25">
      <c r="B243" s="202"/>
      <c r="C243" s="203"/>
      <c r="D243" s="204" t="s">
        <v>181</v>
      </c>
      <c r="E243" s="205" t="s">
        <v>1</v>
      </c>
      <c r="F243" s="206" t="s">
        <v>224</v>
      </c>
      <c r="G243" s="203"/>
      <c r="H243" s="207">
        <v>13</v>
      </c>
      <c r="I243" s="208"/>
      <c r="J243" s="203"/>
      <c r="K243" s="203"/>
      <c r="L243" s="209"/>
      <c r="M243" s="210"/>
      <c r="N243" s="211"/>
      <c r="O243" s="211"/>
      <c r="P243" s="211"/>
      <c r="Q243" s="211"/>
      <c r="R243" s="211"/>
      <c r="S243" s="211"/>
      <c r="T243" s="212"/>
      <c r="AT243" s="213" t="s">
        <v>181</v>
      </c>
      <c r="AU243" s="213" t="s">
        <v>87</v>
      </c>
      <c r="AV243" s="13" t="s">
        <v>87</v>
      </c>
      <c r="AW243" s="13" t="s">
        <v>32</v>
      </c>
      <c r="AX243" s="13" t="s">
        <v>85</v>
      </c>
      <c r="AY243" s="213" t="s">
        <v>160</v>
      </c>
    </row>
    <row r="244" spans="1:65" s="2" customFormat="1" ht="21.75" customHeight="1">
      <c r="A244" s="35"/>
      <c r="B244" s="36"/>
      <c r="C244" s="186" t="s">
        <v>492</v>
      </c>
      <c r="D244" s="186" t="s">
        <v>161</v>
      </c>
      <c r="E244" s="187" t="s">
        <v>493</v>
      </c>
      <c r="F244" s="188" t="s">
        <v>494</v>
      </c>
      <c r="G244" s="189" t="s">
        <v>179</v>
      </c>
      <c r="H244" s="190">
        <v>12</v>
      </c>
      <c r="I244" s="191"/>
      <c r="J244" s="192">
        <f>ROUND(I244*H244,2)</f>
        <v>0</v>
      </c>
      <c r="K244" s="193"/>
      <c r="L244" s="40"/>
      <c r="M244" s="194" t="s">
        <v>1</v>
      </c>
      <c r="N244" s="195" t="s">
        <v>42</v>
      </c>
      <c r="O244" s="72"/>
      <c r="P244" s="196">
        <f>O244*H244</f>
        <v>0</v>
      </c>
      <c r="Q244" s="196">
        <v>1E-05</v>
      </c>
      <c r="R244" s="196">
        <f>Q244*H244</f>
        <v>0.00012000000000000002</v>
      </c>
      <c r="S244" s="196">
        <v>0</v>
      </c>
      <c r="T244" s="197">
        <f>S244*H244</f>
        <v>0</v>
      </c>
      <c r="U244" s="35"/>
      <c r="V244" s="35"/>
      <c r="W244" s="35"/>
      <c r="X244" s="35"/>
      <c r="Y244" s="35"/>
      <c r="Z244" s="35"/>
      <c r="AA244" s="35"/>
      <c r="AB244" s="35"/>
      <c r="AC244" s="35"/>
      <c r="AD244" s="35"/>
      <c r="AE244" s="35"/>
      <c r="AR244" s="198" t="s">
        <v>165</v>
      </c>
      <c r="AT244" s="198" t="s">
        <v>161</v>
      </c>
      <c r="AU244" s="198" t="s">
        <v>87</v>
      </c>
      <c r="AY244" s="18" t="s">
        <v>160</v>
      </c>
      <c r="BE244" s="199">
        <f>IF(N244="základní",J244,0)</f>
        <v>0</v>
      </c>
      <c r="BF244" s="199">
        <f>IF(N244="snížená",J244,0)</f>
        <v>0</v>
      </c>
      <c r="BG244" s="199">
        <f>IF(N244="zákl. přenesená",J244,0)</f>
        <v>0</v>
      </c>
      <c r="BH244" s="199">
        <f>IF(N244="sníž. přenesená",J244,0)</f>
        <v>0</v>
      </c>
      <c r="BI244" s="199">
        <f>IF(N244="nulová",J244,0)</f>
        <v>0</v>
      </c>
      <c r="BJ244" s="18" t="s">
        <v>85</v>
      </c>
      <c r="BK244" s="199">
        <f>ROUND(I244*H244,2)</f>
        <v>0</v>
      </c>
      <c r="BL244" s="18" t="s">
        <v>165</v>
      </c>
      <c r="BM244" s="198" t="s">
        <v>495</v>
      </c>
    </row>
    <row r="245" spans="2:51" s="13" customFormat="1" ht="11.25">
      <c r="B245" s="202"/>
      <c r="C245" s="203"/>
      <c r="D245" s="204" t="s">
        <v>181</v>
      </c>
      <c r="E245" s="205" t="s">
        <v>1</v>
      </c>
      <c r="F245" s="206" t="s">
        <v>487</v>
      </c>
      <c r="G245" s="203"/>
      <c r="H245" s="207">
        <v>12</v>
      </c>
      <c r="I245" s="208"/>
      <c r="J245" s="203"/>
      <c r="K245" s="203"/>
      <c r="L245" s="209"/>
      <c r="M245" s="210"/>
      <c r="N245" s="211"/>
      <c r="O245" s="211"/>
      <c r="P245" s="211"/>
      <c r="Q245" s="211"/>
      <c r="R245" s="211"/>
      <c r="S245" s="211"/>
      <c r="T245" s="212"/>
      <c r="AT245" s="213" t="s">
        <v>181</v>
      </c>
      <c r="AU245" s="213" t="s">
        <v>87</v>
      </c>
      <c r="AV245" s="13" t="s">
        <v>87</v>
      </c>
      <c r="AW245" s="13" t="s">
        <v>32</v>
      </c>
      <c r="AX245" s="13" t="s">
        <v>85</v>
      </c>
      <c r="AY245" s="213" t="s">
        <v>160</v>
      </c>
    </row>
    <row r="246" spans="1:65" s="2" customFormat="1" ht="33" customHeight="1">
      <c r="A246" s="35"/>
      <c r="B246" s="36"/>
      <c r="C246" s="186" t="s">
        <v>496</v>
      </c>
      <c r="D246" s="186" t="s">
        <v>161</v>
      </c>
      <c r="E246" s="187" t="s">
        <v>497</v>
      </c>
      <c r="F246" s="188" t="s">
        <v>498</v>
      </c>
      <c r="G246" s="189" t="s">
        <v>210</v>
      </c>
      <c r="H246" s="190">
        <v>139.94</v>
      </c>
      <c r="I246" s="191"/>
      <c r="J246" s="192">
        <f>ROUND(I246*H246,2)</f>
        <v>0</v>
      </c>
      <c r="K246" s="193"/>
      <c r="L246" s="40"/>
      <c r="M246" s="194" t="s">
        <v>1</v>
      </c>
      <c r="N246" s="195" t="s">
        <v>42</v>
      </c>
      <c r="O246" s="72"/>
      <c r="P246" s="196">
        <f>O246*H246</f>
        <v>0</v>
      </c>
      <c r="Q246" s="196">
        <v>0</v>
      </c>
      <c r="R246" s="196">
        <f>Q246*H246</f>
        <v>0</v>
      </c>
      <c r="S246" s="196">
        <v>0</v>
      </c>
      <c r="T246" s="197">
        <f>S246*H246</f>
        <v>0</v>
      </c>
      <c r="U246" s="35"/>
      <c r="V246" s="35"/>
      <c r="W246" s="35"/>
      <c r="X246" s="35"/>
      <c r="Y246" s="35"/>
      <c r="Z246" s="35"/>
      <c r="AA246" s="35"/>
      <c r="AB246" s="35"/>
      <c r="AC246" s="35"/>
      <c r="AD246" s="35"/>
      <c r="AE246" s="35"/>
      <c r="AR246" s="198" t="s">
        <v>165</v>
      </c>
      <c r="AT246" s="198" t="s">
        <v>161</v>
      </c>
      <c r="AU246" s="198" t="s">
        <v>87</v>
      </c>
      <c r="AY246" s="18" t="s">
        <v>160</v>
      </c>
      <c r="BE246" s="199">
        <f>IF(N246="základní",J246,0)</f>
        <v>0</v>
      </c>
      <c r="BF246" s="199">
        <f>IF(N246="snížená",J246,0)</f>
        <v>0</v>
      </c>
      <c r="BG246" s="199">
        <f>IF(N246="zákl. přenesená",J246,0)</f>
        <v>0</v>
      </c>
      <c r="BH246" s="199">
        <f>IF(N246="sníž. přenesená",J246,0)</f>
        <v>0</v>
      </c>
      <c r="BI246" s="199">
        <f>IF(N246="nulová",J246,0)</f>
        <v>0</v>
      </c>
      <c r="BJ246" s="18" t="s">
        <v>85</v>
      </c>
      <c r="BK246" s="199">
        <f>ROUND(I246*H246,2)</f>
        <v>0</v>
      </c>
      <c r="BL246" s="18" t="s">
        <v>165</v>
      </c>
      <c r="BM246" s="198" t="s">
        <v>499</v>
      </c>
    </row>
    <row r="247" spans="2:51" s="13" customFormat="1" ht="11.25">
      <c r="B247" s="202"/>
      <c r="C247" s="203"/>
      <c r="D247" s="204" t="s">
        <v>181</v>
      </c>
      <c r="E247" s="205" t="s">
        <v>1</v>
      </c>
      <c r="F247" s="206" t="s">
        <v>500</v>
      </c>
      <c r="G247" s="203"/>
      <c r="H247" s="207">
        <v>110.56</v>
      </c>
      <c r="I247" s="208"/>
      <c r="J247" s="203"/>
      <c r="K247" s="203"/>
      <c r="L247" s="209"/>
      <c r="M247" s="210"/>
      <c r="N247" s="211"/>
      <c r="O247" s="211"/>
      <c r="P247" s="211"/>
      <c r="Q247" s="211"/>
      <c r="R247" s="211"/>
      <c r="S247" s="211"/>
      <c r="T247" s="212"/>
      <c r="AT247" s="213" t="s">
        <v>181</v>
      </c>
      <c r="AU247" s="213" t="s">
        <v>87</v>
      </c>
      <c r="AV247" s="13" t="s">
        <v>87</v>
      </c>
      <c r="AW247" s="13" t="s">
        <v>32</v>
      </c>
      <c r="AX247" s="13" t="s">
        <v>77</v>
      </c>
      <c r="AY247" s="213" t="s">
        <v>160</v>
      </c>
    </row>
    <row r="248" spans="2:51" s="15" customFormat="1" ht="11.25">
      <c r="B248" s="245"/>
      <c r="C248" s="246"/>
      <c r="D248" s="204" t="s">
        <v>181</v>
      </c>
      <c r="E248" s="247" t="s">
        <v>1</v>
      </c>
      <c r="F248" s="248" t="s">
        <v>501</v>
      </c>
      <c r="G248" s="246"/>
      <c r="H248" s="249">
        <v>110.56</v>
      </c>
      <c r="I248" s="250"/>
      <c r="J248" s="246"/>
      <c r="K248" s="246"/>
      <c r="L248" s="251"/>
      <c r="M248" s="252"/>
      <c r="N248" s="253"/>
      <c r="O248" s="253"/>
      <c r="P248" s="253"/>
      <c r="Q248" s="253"/>
      <c r="R248" s="253"/>
      <c r="S248" s="253"/>
      <c r="T248" s="254"/>
      <c r="AT248" s="255" t="s">
        <v>181</v>
      </c>
      <c r="AU248" s="255" t="s">
        <v>87</v>
      </c>
      <c r="AV248" s="15" t="s">
        <v>170</v>
      </c>
      <c r="AW248" s="15" t="s">
        <v>32</v>
      </c>
      <c r="AX248" s="15" t="s">
        <v>77</v>
      </c>
      <c r="AY248" s="255" t="s">
        <v>160</v>
      </c>
    </row>
    <row r="249" spans="2:51" s="13" customFormat="1" ht="11.25">
      <c r="B249" s="202"/>
      <c r="C249" s="203"/>
      <c r="D249" s="204" t="s">
        <v>181</v>
      </c>
      <c r="E249" s="205" t="s">
        <v>1</v>
      </c>
      <c r="F249" s="206" t="s">
        <v>502</v>
      </c>
      <c r="G249" s="203"/>
      <c r="H249" s="207">
        <v>0.88</v>
      </c>
      <c r="I249" s="208"/>
      <c r="J249" s="203"/>
      <c r="K249" s="203"/>
      <c r="L249" s="209"/>
      <c r="M249" s="210"/>
      <c r="N249" s="211"/>
      <c r="O249" s="211"/>
      <c r="P249" s="211"/>
      <c r="Q249" s="211"/>
      <c r="R249" s="211"/>
      <c r="S249" s="211"/>
      <c r="T249" s="212"/>
      <c r="AT249" s="213" t="s">
        <v>181</v>
      </c>
      <c r="AU249" s="213" t="s">
        <v>87</v>
      </c>
      <c r="AV249" s="13" t="s">
        <v>87</v>
      </c>
      <c r="AW249" s="13" t="s">
        <v>32</v>
      </c>
      <c r="AX249" s="13" t="s">
        <v>77</v>
      </c>
      <c r="AY249" s="213" t="s">
        <v>160</v>
      </c>
    </row>
    <row r="250" spans="2:51" s="15" customFormat="1" ht="11.25">
      <c r="B250" s="245"/>
      <c r="C250" s="246"/>
      <c r="D250" s="204" t="s">
        <v>181</v>
      </c>
      <c r="E250" s="247" t="s">
        <v>1</v>
      </c>
      <c r="F250" s="248" t="s">
        <v>503</v>
      </c>
      <c r="G250" s="246"/>
      <c r="H250" s="249">
        <v>0.88</v>
      </c>
      <c r="I250" s="250"/>
      <c r="J250" s="246"/>
      <c r="K250" s="246"/>
      <c r="L250" s="251"/>
      <c r="M250" s="252"/>
      <c r="N250" s="253"/>
      <c r="O250" s="253"/>
      <c r="P250" s="253"/>
      <c r="Q250" s="253"/>
      <c r="R250" s="253"/>
      <c r="S250" s="253"/>
      <c r="T250" s="254"/>
      <c r="AT250" s="255" t="s">
        <v>181</v>
      </c>
      <c r="AU250" s="255" t="s">
        <v>87</v>
      </c>
      <c r="AV250" s="15" t="s">
        <v>170</v>
      </c>
      <c r="AW250" s="15" t="s">
        <v>32</v>
      </c>
      <c r="AX250" s="15" t="s">
        <v>77</v>
      </c>
      <c r="AY250" s="255" t="s">
        <v>160</v>
      </c>
    </row>
    <row r="251" spans="2:51" s="13" customFormat="1" ht="11.25">
      <c r="B251" s="202"/>
      <c r="C251" s="203"/>
      <c r="D251" s="204" t="s">
        <v>181</v>
      </c>
      <c r="E251" s="205" t="s">
        <v>1</v>
      </c>
      <c r="F251" s="206" t="s">
        <v>504</v>
      </c>
      <c r="G251" s="203"/>
      <c r="H251" s="207">
        <v>3.14</v>
      </c>
      <c r="I251" s="208"/>
      <c r="J251" s="203"/>
      <c r="K251" s="203"/>
      <c r="L251" s="209"/>
      <c r="M251" s="210"/>
      <c r="N251" s="211"/>
      <c r="O251" s="211"/>
      <c r="P251" s="211"/>
      <c r="Q251" s="211"/>
      <c r="R251" s="211"/>
      <c r="S251" s="211"/>
      <c r="T251" s="212"/>
      <c r="AT251" s="213" t="s">
        <v>181</v>
      </c>
      <c r="AU251" s="213" t="s">
        <v>87</v>
      </c>
      <c r="AV251" s="13" t="s">
        <v>87</v>
      </c>
      <c r="AW251" s="13" t="s">
        <v>32</v>
      </c>
      <c r="AX251" s="13" t="s">
        <v>77</v>
      </c>
      <c r="AY251" s="213" t="s">
        <v>160</v>
      </c>
    </row>
    <row r="252" spans="2:51" s="15" customFormat="1" ht="11.25">
      <c r="B252" s="245"/>
      <c r="C252" s="246"/>
      <c r="D252" s="204" t="s">
        <v>181</v>
      </c>
      <c r="E252" s="247" t="s">
        <v>1</v>
      </c>
      <c r="F252" s="248" t="s">
        <v>505</v>
      </c>
      <c r="G252" s="246"/>
      <c r="H252" s="249">
        <v>3.14</v>
      </c>
      <c r="I252" s="250"/>
      <c r="J252" s="246"/>
      <c r="K252" s="246"/>
      <c r="L252" s="251"/>
      <c r="M252" s="252"/>
      <c r="N252" s="253"/>
      <c r="O252" s="253"/>
      <c r="P252" s="253"/>
      <c r="Q252" s="253"/>
      <c r="R252" s="253"/>
      <c r="S252" s="253"/>
      <c r="T252" s="254"/>
      <c r="AT252" s="255" t="s">
        <v>181</v>
      </c>
      <c r="AU252" s="255" t="s">
        <v>87</v>
      </c>
      <c r="AV252" s="15" t="s">
        <v>170</v>
      </c>
      <c r="AW252" s="15" t="s">
        <v>32</v>
      </c>
      <c r="AX252" s="15" t="s">
        <v>77</v>
      </c>
      <c r="AY252" s="255" t="s">
        <v>160</v>
      </c>
    </row>
    <row r="253" spans="2:51" s="13" customFormat="1" ht="11.25">
      <c r="B253" s="202"/>
      <c r="C253" s="203"/>
      <c r="D253" s="204" t="s">
        <v>181</v>
      </c>
      <c r="E253" s="205" t="s">
        <v>1</v>
      </c>
      <c r="F253" s="206" t="s">
        <v>198</v>
      </c>
      <c r="G253" s="203"/>
      <c r="H253" s="207">
        <v>8</v>
      </c>
      <c r="I253" s="208"/>
      <c r="J253" s="203"/>
      <c r="K253" s="203"/>
      <c r="L253" s="209"/>
      <c r="M253" s="210"/>
      <c r="N253" s="211"/>
      <c r="O253" s="211"/>
      <c r="P253" s="211"/>
      <c r="Q253" s="211"/>
      <c r="R253" s="211"/>
      <c r="S253" s="211"/>
      <c r="T253" s="212"/>
      <c r="AT253" s="213" t="s">
        <v>181</v>
      </c>
      <c r="AU253" s="213" t="s">
        <v>87</v>
      </c>
      <c r="AV253" s="13" t="s">
        <v>87</v>
      </c>
      <c r="AW253" s="13" t="s">
        <v>32</v>
      </c>
      <c r="AX253" s="13" t="s">
        <v>77</v>
      </c>
      <c r="AY253" s="213" t="s">
        <v>160</v>
      </c>
    </row>
    <row r="254" spans="2:51" s="15" customFormat="1" ht="11.25">
      <c r="B254" s="245"/>
      <c r="C254" s="246"/>
      <c r="D254" s="204" t="s">
        <v>181</v>
      </c>
      <c r="E254" s="247" t="s">
        <v>1</v>
      </c>
      <c r="F254" s="248" t="s">
        <v>506</v>
      </c>
      <c r="G254" s="246"/>
      <c r="H254" s="249">
        <v>8</v>
      </c>
      <c r="I254" s="250"/>
      <c r="J254" s="246"/>
      <c r="K254" s="246"/>
      <c r="L254" s="251"/>
      <c r="M254" s="252"/>
      <c r="N254" s="253"/>
      <c r="O254" s="253"/>
      <c r="P254" s="253"/>
      <c r="Q254" s="253"/>
      <c r="R254" s="253"/>
      <c r="S254" s="253"/>
      <c r="T254" s="254"/>
      <c r="AT254" s="255" t="s">
        <v>181</v>
      </c>
      <c r="AU254" s="255" t="s">
        <v>87</v>
      </c>
      <c r="AV254" s="15" t="s">
        <v>170</v>
      </c>
      <c r="AW254" s="15" t="s">
        <v>32</v>
      </c>
      <c r="AX254" s="15" t="s">
        <v>77</v>
      </c>
      <c r="AY254" s="255" t="s">
        <v>160</v>
      </c>
    </row>
    <row r="255" spans="2:51" s="13" customFormat="1" ht="11.25">
      <c r="B255" s="202"/>
      <c r="C255" s="203"/>
      <c r="D255" s="204" t="s">
        <v>181</v>
      </c>
      <c r="E255" s="205" t="s">
        <v>1</v>
      </c>
      <c r="F255" s="206" t="s">
        <v>507</v>
      </c>
      <c r="G255" s="203"/>
      <c r="H255" s="207">
        <v>17.36</v>
      </c>
      <c r="I255" s="208"/>
      <c r="J255" s="203"/>
      <c r="K255" s="203"/>
      <c r="L255" s="209"/>
      <c r="M255" s="210"/>
      <c r="N255" s="211"/>
      <c r="O255" s="211"/>
      <c r="P255" s="211"/>
      <c r="Q255" s="211"/>
      <c r="R255" s="211"/>
      <c r="S255" s="211"/>
      <c r="T255" s="212"/>
      <c r="AT255" s="213" t="s">
        <v>181</v>
      </c>
      <c r="AU255" s="213" t="s">
        <v>87</v>
      </c>
      <c r="AV255" s="13" t="s">
        <v>87</v>
      </c>
      <c r="AW255" s="13" t="s">
        <v>32</v>
      </c>
      <c r="AX255" s="13" t="s">
        <v>77</v>
      </c>
      <c r="AY255" s="213" t="s">
        <v>160</v>
      </c>
    </row>
    <row r="256" spans="2:51" s="15" customFormat="1" ht="11.25">
      <c r="B256" s="245"/>
      <c r="C256" s="246"/>
      <c r="D256" s="204" t="s">
        <v>181</v>
      </c>
      <c r="E256" s="247" t="s">
        <v>1</v>
      </c>
      <c r="F256" s="248" t="s">
        <v>508</v>
      </c>
      <c r="G256" s="246"/>
      <c r="H256" s="249">
        <v>17.36</v>
      </c>
      <c r="I256" s="250"/>
      <c r="J256" s="246"/>
      <c r="K256" s="246"/>
      <c r="L256" s="251"/>
      <c r="M256" s="252"/>
      <c r="N256" s="253"/>
      <c r="O256" s="253"/>
      <c r="P256" s="253"/>
      <c r="Q256" s="253"/>
      <c r="R256" s="253"/>
      <c r="S256" s="253"/>
      <c r="T256" s="254"/>
      <c r="AT256" s="255" t="s">
        <v>181</v>
      </c>
      <c r="AU256" s="255" t="s">
        <v>87</v>
      </c>
      <c r="AV256" s="15" t="s">
        <v>170</v>
      </c>
      <c r="AW256" s="15" t="s">
        <v>32</v>
      </c>
      <c r="AX256" s="15" t="s">
        <v>77</v>
      </c>
      <c r="AY256" s="255" t="s">
        <v>160</v>
      </c>
    </row>
    <row r="257" spans="2:51" s="14" customFormat="1" ht="11.25">
      <c r="B257" s="223"/>
      <c r="C257" s="224"/>
      <c r="D257" s="204" t="s">
        <v>181</v>
      </c>
      <c r="E257" s="225" t="s">
        <v>1</v>
      </c>
      <c r="F257" s="226" t="s">
        <v>281</v>
      </c>
      <c r="G257" s="224"/>
      <c r="H257" s="227">
        <v>139.94</v>
      </c>
      <c r="I257" s="228"/>
      <c r="J257" s="224"/>
      <c r="K257" s="224"/>
      <c r="L257" s="229"/>
      <c r="M257" s="230"/>
      <c r="N257" s="231"/>
      <c r="O257" s="231"/>
      <c r="P257" s="231"/>
      <c r="Q257" s="231"/>
      <c r="R257" s="231"/>
      <c r="S257" s="231"/>
      <c r="T257" s="232"/>
      <c r="AT257" s="233" t="s">
        <v>181</v>
      </c>
      <c r="AU257" s="233" t="s">
        <v>87</v>
      </c>
      <c r="AV257" s="14" t="s">
        <v>165</v>
      </c>
      <c r="AW257" s="14" t="s">
        <v>32</v>
      </c>
      <c r="AX257" s="14" t="s">
        <v>85</v>
      </c>
      <c r="AY257" s="233" t="s">
        <v>160</v>
      </c>
    </row>
    <row r="258" spans="1:65" s="2" customFormat="1" ht="16.5" customHeight="1">
      <c r="A258" s="35"/>
      <c r="B258" s="36"/>
      <c r="C258" s="234" t="s">
        <v>509</v>
      </c>
      <c r="D258" s="234" t="s">
        <v>325</v>
      </c>
      <c r="E258" s="235" t="s">
        <v>510</v>
      </c>
      <c r="F258" s="236" t="s">
        <v>511</v>
      </c>
      <c r="G258" s="237" t="s">
        <v>164</v>
      </c>
      <c r="H258" s="238">
        <v>117</v>
      </c>
      <c r="I258" s="239"/>
      <c r="J258" s="240">
        <f>ROUND(I258*H258,2)</f>
        <v>0</v>
      </c>
      <c r="K258" s="241"/>
      <c r="L258" s="242"/>
      <c r="M258" s="243" t="s">
        <v>1</v>
      </c>
      <c r="N258" s="244" t="s">
        <v>42</v>
      </c>
      <c r="O258" s="72"/>
      <c r="P258" s="196">
        <f>O258*H258</f>
        <v>0</v>
      </c>
      <c r="Q258" s="196">
        <v>0</v>
      </c>
      <c r="R258" s="196">
        <f>Q258*H258</f>
        <v>0</v>
      </c>
      <c r="S258" s="196">
        <v>0</v>
      </c>
      <c r="T258" s="197">
        <f>S258*H258</f>
        <v>0</v>
      </c>
      <c r="U258" s="35"/>
      <c r="V258" s="35"/>
      <c r="W258" s="35"/>
      <c r="X258" s="35"/>
      <c r="Y258" s="35"/>
      <c r="Z258" s="35"/>
      <c r="AA258" s="35"/>
      <c r="AB258" s="35"/>
      <c r="AC258" s="35"/>
      <c r="AD258" s="35"/>
      <c r="AE258" s="35"/>
      <c r="AR258" s="198" t="s">
        <v>198</v>
      </c>
      <c r="AT258" s="198" t="s">
        <v>325</v>
      </c>
      <c r="AU258" s="198" t="s">
        <v>87</v>
      </c>
      <c r="AY258" s="18" t="s">
        <v>160</v>
      </c>
      <c r="BE258" s="199">
        <f>IF(N258="základní",J258,0)</f>
        <v>0</v>
      </c>
      <c r="BF258" s="199">
        <f>IF(N258="snížená",J258,0)</f>
        <v>0</v>
      </c>
      <c r="BG258" s="199">
        <f>IF(N258="zákl. přenesená",J258,0)</f>
        <v>0</v>
      </c>
      <c r="BH258" s="199">
        <f>IF(N258="sníž. přenesená",J258,0)</f>
        <v>0</v>
      </c>
      <c r="BI258" s="199">
        <f>IF(N258="nulová",J258,0)</f>
        <v>0</v>
      </c>
      <c r="BJ258" s="18" t="s">
        <v>85</v>
      </c>
      <c r="BK258" s="199">
        <f>ROUND(I258*H258,2)</f>
        <v>0</v>
      </c>
      <c r="BL258" s="18" t="s">
        <v>165</v>
      </c>
      <c r="BM258" s="198" t="s">
        <v>512</v>
      </c>
    </row>
    <row r="259" spans="1:47" s="2" customFormat="1" ht="19.5">
      <c r="A259" s="35"/>
      <c r="B259" s="36"/>
      <c r="C259" s="37"/>
      <c r="D259" s="204" t="s">
        <v>187</v>
      </c>
      <c r="E259" s="37"/>
      <c r="F259" s="214" t="s">
        <v>513</v>
      </c>
      <c r="G259" s="37"/>
      <c r="H259" s="37"/>
      <c r="I259" s="215"/>
      <c r="J259" s="37"/>
      <c r="K259" s="37"/>
      <c r="L259" s="40"/>
      <c r="M259" s="216"/>
      <c r="N259" s="217"/>
      <c r="O259" s="72"/>
      <c r="P259" s="72"/>
      <c r="Q259" s="72"/>
      <c r="R259" s="72"/>
      <c r="S259" s="72"/>
      <c r="T259" s="73"/>
      <c r="U259" s="35"/>
      <c r="V259" s="35"/>
      <c r="W259" s="35"/>
      <c r="X259" s="35"/>
      <c r="Y259" s="35"/>
      <c r="Z259" s="35"/>
      <c r="AA259" s="35"/>
      <c r="AB259" s="35"/>
      <c r="AC259" s="35"/>
      <c r="AD259" s="35"/>
      <c r="AE259" s="35"/>
      <c r="AT259" s="18" t="s">
        <v>187</v>
      </c>
      <c r="AU259" s="18" t="s">
        <v>87</v>
      </c>
    </row>
    <row r="260" spans="1:65" s="2" customFormat="1" ht="16.5" customHeight="1">
      <c r="A260" s="35"/>
      <c r="B260" s="36"/>
      <c r="C260" s="234" t="s">
        <v>390</v>
      </c>
      <c r="D260" s="234" t="s">
        <v>325</v>
      </c>
      <c r="E260" s="235" t="s">
        <v>514</v>
      </c>
      <c r="F260" s="236" t="s">
        <v>515</v>
      </c>
      <c r="G260" s="237" t="s">
        <v>164</v>
      </c>
      <c r="H260" s="238">
        <v>8</v>
      </c>
      <c r="I260" s="239"/>
      <c r="J260" s="240">
        <f>ROUND(I260*H260,2)</f>
        <v>0</v>
      </c>
      <c r="K260" s="241"/>
      <c r="L260" s="242"/>
      <c r="M260" s="243" t="s">
        <v>1</v>
      </c>
      <c r="N260" s="244" t="s">
        <v>42</v>
      </c>
      <c r="O260" s="72"/>
      <c r="P260" s="196">
        <f>O260*H260</f>
        <v>0</v>
      </c>
      <c r="Q260" s="196">
        <v>0</v>
      </c>
      <c r="R260" s="196">
        <f>Q260*H260</f>
        <v>0</v>
      </c>
      <c r="S260" s="196">
        <v>0</v>
      </c>
      <c r="T260" s="197">
        <f>S260*H260</f>
        <v>0</v>
      </c>
      <c r="U260" s="35"/>
      <c r="V260" s="35"/>
      <c r="W260" s="35"/>
      <c r="X260" s="35"/>
      <c r="Y260" s="35"/>
      <c r="Z260" s="35"/>
      <c r="AA260" s="35"/>
      <c r="AB260" s="35"/>
      <c r="AC260" s="35"/>
      <c r="AD260" s="35"/>
      <c r="AE260" s="35"/>
      <c r="AR260" s="198" t="s">
        <v>198</v>
      </c>
      <c r="AT260" s="198" t="s">
        <v>325</v>
      </c>
      <c r="AU260" s="198" t="s">
        <v>87</v>
      </c>
      <c r="AY260" s="18" t="s">
        <v>160</v>
      </c>
      <c r="BE260" s="199">
        <f>IF(N260="základní",J260,0)</f>
        <v>0</v>
      </c>
      <c r="BF260" s="199">
        <f>IF(N260="snížená",J260,0)</f>
        <v>0</v>
      </c>
      <c r="BG260" s="199">
        <f>IF(N260="zákl. přenesená",J260,0)</f>
        <v>0</v>
      </c>
      <c r="BH260" s="199">
        <f>IF(N260="sníž. přenesená",J260,0)</f>
        <v>0</v>
      </c>
      <c r="BI260" s="199">
        <f>IF(N260="nulová",J260,0)</f>
        <v>0</v>
      </c>
      <c r="BJ260" s="18" t="s">
        <v>85</v>
      </c>
      <c r="BK260" s="199">
        <f>ROUND(I260*H260,2)</f>
        <v>0</v>
      </c>
      <c r="BL260" s="18" t="s">
        <v>165</v>
      </c>
      <c r="BM260" s="198" t="s">
        <v>516</v>
      </c>
    </row>
    <row r="261" spans="1:65" s="2" customFormat="1" ht="16.5" customHeight="1">
      <c r="A261" s="35"/>
      <c r="B261" s="36"/>
      <c r="C261" s="234" t="s">
        <v>517</v>
      </c>
      <c r="D261" s="234" t="s">
        <v>325</v>
      </c>
      <c r="E261" s="235" t="s">
        <v>518</v>
      </c>
      <c r="F261" s="236" t="s">
        <v>519</v>
      </c>
      <c r="G261" s="237" t="s">
        <v>164</v>
      </c>
      <c r="H261" s="238">
        <v>19</v>
      </c>
      <c r="I261" s="239"/>
      <c r="J261" s="240">
        <f>ROUND(I261*H261,2)</f>
        <v>0</v>
      </c>
      <c r="K261" s="241"/>
      <c r="L261" s="242"/>
      <c r="M261" s="243" t="s">
        <v>1</v>
      </c>
      <c r="N261" s="244" t="s">
        <v>42</v>
      </c>
      <c r="O261" s="72"/>
      <c r="P261" s="196">
        <f>O261*H261</f>
        <v>0</v>
      </c>
      <c r="Q261" s="196">
        <v>0</v>
      </c>
      <c r="R261" s="196">
        <f>Q261*H261</f>
        <v>0</v>
      </c>
      <c r="S261" s="196">
        <v>0</v>
      </c>
      <c r="T261" s="197">
        <f>S261*H261</f>
        <v>0</v>
      </c>
      <c r="U261" s="35"/>
      <c r="V261" s="35"/>
      <c r="W261" s="35"/>
      <c r="X261" s="35"/>
      <c r="Y261" s="35"/>
      <c r="Z261" s="35"/>
      <c r="AA261" s="35"/>
      <c r="AB261" s="35"/>
      <c r="AC261" s="35"/>
      <c r="AD261" s="35"/>
      <c r="AE261" s="35"/>
      <c r="AR261" s="198" t="s">
        <v>198</v>
      </c>
      <c r="AT261" s="198" t="s">
        <v>325</v>
      </c>
      <c r="AU261" s="198" t="s">
        <v>87</v>
      </c>
      <c r="AY261" s="18" t="s">
        <v>160</v>
      </c>
      <c r="BE261" s="199">
        <f>IF(N261="základní",J261,0)</f>
        <v>0</v>
      </c>
      <c r="BF261" s="199">
        <f>IF(N261="snížená",J261,0)</f>
        <v>0</v>
      </c>
      <c r="BG261" s="199">
        <f>IF(N261="zákl. přenesená",J261,0)</f>
        <v>0</v>
      </c>
      <c r="BH261" s="199">
        <f>IF(N261="sníž. přenesená",J261,0)</f>
        <v>0</v>
      </c>
      <c r="BI261" s="199">
        <f>IF(N261="nulová",J261,0)</f>
        <v>0</v>
      </c>
      <c r="BJ261" s="18" t="s">
        <v>85</v>
      </c>
      <c r="BK261" s="199">
        <f>ROUND(I261*H261,2)</f>
        <v>0</v>
      </c>
      <c r="BL261" s="18" t="s">
        <v>165</v>
      </c>
      <c r="BM261" s="198" t="s">
        <v>520</v>
      </c>
    </row>
    <row r="262" spans="1:47" s="2" customFormat="1" ht="19.5">
      <c r="A262" s="35"/>
      <c r="B262" s="36"/>
      <c r="C262" s="37"/>
      <c r="D262" s="204" t="s">
        <v>187</v>
      </c>
      <c r="E262" s="37"/>
      <c r="F262" s="214" t="s">
        <v>513</v>
      </c>
      <c r="G262" s="37"/>
      <c r="H262" s="37"/>
      <c r="I262" s="215"/>
      <c r="J262" s="37"/>
      <c r="K262" s="37"/>
      <c r="L262" s="40"/>
      <c r="M262" s="216"/>
      <c r="N262" s="217"/>
      <c r="O262" s="72"/>
      <c r="P262" s="72"/>
      <c r="Q262" s="72"/>
      <c r="R262" s="72"/>
      <c r="S262" s="72"/>
      <c r="T262" s="73"/>
      <c r="U262" s="35"/>
      <c r="V262" s="35"/>
      <c r="W262" s="35"/>
      <c r="X262" s="35"/>
      <c r="Y262" s="35"/>
      <c r="Z262" s="35"/>
      <c r="AA262" s="35"/>
      <c r="AB262" s="35"/>
      <c r="AC262" s="35"/>
      <c r="AD262" s="35"/>
      <c r="AE262" s="35"/>
      <c r="AT262" s="18" t="s">
        <v>187</v>
      </c>
      <c r="AU262" s="18" t="s">
        <v>87</v>
      </c>
    </row>
    <row r="263" spans="1:65" s="2" customFormat="1" ht="16.5" customHeight="1">
      <c r="A263" s="35"/>
      <c r="B263" s="36"/>
      <c r="C263" s="234" t="s">
        <v>521</v>
      </c>
      <c r="D263" s="234" t="s">
        <v>325</v>
      </c>
      <c r="E263" s="235" t="s">
        <v>522</v>
      </c>
      <c r="F263" s="236" t="s">
        <v>523</v>
      </c>
      <c r="G263" s="237" t="s">
        <v>210</v>
      </c>
      <c r="H263" s="238">
        <v>3.297</v>
      </c>
      <c r="I263" s="239"/>
      <c r="J263" s="240">
        <f>ROUND(I263*H263,2)</f>
        <v>0</v>
      </c>
      <c r="K263" s="241"/>
      <c r="L263" s="242"/>
      <c r="M263" s="243" t="s">
        <v>1</v>
      </c>
      <c r="N263" s="244" t="s">
        <v>42</v>
      </c>
      <c r="O263" s="72"/>
      <c r="P263" s="196">
        <f>O263*H263</f>
        <v>0</v>
      </c>
      <c r="Q263" s="196">
        <v>0.068</v>
      </c>
      <c r="R263" s="196">
        <f>Q263*H263</f>
        <v>0.22419600000000003</v>
      </c>
      <c r="S263" s="196">
        <v>0</v>
      </c>
      <c r="T263" s="197">
        <f>S263*H263</f>
        <v>0</v>
      </c>
      <c r="U263" s="35"/>
      <c r="V263" s="35"/>
      <c r="W263" s="35"/>
      <c r="X263" s="35"/>
      <c r="Y263" s="35"/>
      <c r="Z263" s="35"/>
      <c r="AA263" s="35"/>
      <c r="AB263" s="35"/>
      <c r="AC263" s="35"/>
      <c r="AD263" s="35"/>
      <c r="AE263" s="35"/>
      <c r="AR263" s="198" t="s">
        <v>198</v>
      </c>
      <c r="AT263" s="198" t="s">
        <v>325</v>
      </c>
      <c r="AU263" s="198" t="s">
        <v>87</v>
      </c>
      <c r="AY263" s="18" t="s">
        <v>160</v>
      </c>
      <c r="BE263" s="199">
        <f>IF(N263="základní",J263,0)</f>
        <v>0</v>
      </c>
      <c r="BF263" s="199">
        <f>IF(N263="snížená",J263,0)</f>
        <v>0</v>
      </c>
      <c r="BG263" s="199">
        <f>IF(N263="zákl. přenesená",J263,0)</f>
        <v>0</v>
      </c>
      <c r="BH263" s="199">
        <f>IF(N263="sníž. přenesená",J263,0)</f>
        <v>0</v>
      </c>
      <c r="BI263" s="199">
        <f>IF(N263="nulová",J263,0)</f>
        <v>0</v>
      </c>
      <c r="BJ263" s="18" t="s">
        <v>85</v>
      </c>
      <c r="BK263" s="199">
        <f>ROUND(I263*H263,2)</f>
        <v>0</v>
      </c>
      <c r="BL263" s="18" t="s">
        <v>165</v>
      </c>
      <c r="BM263" s="198" t="s">
        <v>524</v>
      </c>
    </row>
    <row r="264" spans="1:47" s="2" customFormat="1" ht="19.5">
      <c r="A264" s="35"/>
      <c r="B264" s="36"/>
      <c r="C264" s="37"/>
      <c r="D264" s="204" t="s">
        <v>187</v>
      </c>
      <c r="E264" s="37"/>
      <c r="F264" s="214" t="s">
        <v>513</v>
      </c>
      <c r="G264" s="37"/>
      <c r="H264" s="37"/>
      <c r="I264" s="215"/>
      <c r="J264" s="37"/>
      <c r="K264" s="37"/>
      <c r="L264" s="40"/>
      <c r="M264" s="216"/>
      <c r="N264" s="217"/>
      <c r="O264" s="72"/>
      <c r="P264" s="72"/>
      <c r="Q264" s="72"/>
      <c r="R264" s="72"/>
      <c r="S264" s="72"/>
      <c r="T264" s="73"/>
      <c r="U264" s="35"/>
      <c r="V264" s="35"/>
      <c r="W264" s="35"/>
      <c r="X264" s="35"/>
      <c r="Y264" s="35"/>
      <c r="Z264" s="35"/>
      <c r="AA264" s="35"/>
      <c r="AB264" s="35"/>
      <c r="AC264" s="35"/>
      <c r="AD264" s="35"/>
      <c r="AE264" s="35"/>
      <c r="AT264" s="18" t="s">
        <v>187</v>
      </c>
      <c r="AU264" s="18" t="s">
        <v>87</v>
      </c>
    </row>
    <row r="265" spans="2:51" s="13" customFormat="1" ht="11.25">
      <c r="B265" s="202"/>
      <c r="C265" s="203"/>
      <c r="D265" s="204" t="s">
        <v>181</v>
      </c>
      <c r="E265" s="203"/>
      <c r="F265" s="206" t="s">
        <v>525</v>
      </c>
      <c r="G265" s="203"/>
      <c r="H265" s="207">
        <v>3.297</v>
      </c>
      <c r="I265" s="208"/>
      <c r="J265" s="203"/>
      <c r="K265" s="203"/>
      <c r="L265" s="209"/>
      <c r="M265" s="210"/>
      <c r="N265" s="211"/>
      <c r="O265" s="211"/>
      <c r="P265" s="211"/>
      <c r="Q265" s="211"/>
      <c r="R265" s="211"/>
      <c r="S265" s="211"/>
      <c r="T265" s="212"/>
      <c r="AT265" s="213" t="s">
        <v>181</v>
      </c>
      <c r="AU265" s="213" t="s">
        <v>87</v>
      </c>
      <c r="AV265" s="13" t="s">
        <v>87</v>
      </c>
      <c r="AW265" s="13" t="s">
        <v>4</v>
      </c>
      <c r="AX265" s="13" t="s">
        <v>85</v>
      </c>
      <c r="AY265" s="213" t="s">
        <v>160</v>
      </c>
    </row>
    <row r="266" spans="1:65" s="2" customFormat="1" ht="16.5" customHeight="1">
      <c r="A266" s="35"/>
      <c r="B266" s="36"/>
      <c r="C266" s="234" t="s">
        <v>526</v>
      </c>
      <c r="D266" s="234" t="s">
        <v>325</v>
      </c>
      <c r="E266" s="235" t="s">
        <v>527</v>
      </c>
      <c r="F266" s="236" t="s">
        <v>528</v>
      </c>
      <c r="G266" s="237" t="s">
        <v>164</v>
      </c>
      <c r="H266" s="238">
        <v>2</v>
      </c>
      <c r="I266" s="239"/>
      <c r="J266" s="240">
        <f>ROUND(I266*H266,2)</f>
        <v>0</v>
      </c>
      <c r="K266" s="241"/>
      <c r="L266" s="242"/>
      <c r="M266" s="243" t="s">
        <v>1</v>
      </c>
      <c r="N266" s="244" t="s">
        <v>42</v>
      </c>
      <c r="O266" s="72"/>
      <c r="P266" s="196">
        <f>O266*H266</f>
        <v>0</v>
      </c>
      <c r="Q266" s="196">
        <v>0.0476</v>
      </c>
      <c r="R266" s="196">
        <f>Q266*H266</f>
        <v>0.0952</v>
      </c>
      <c r="S266" s="196">
        <v>0</v>
      </c>
      <c r="T266" s="197">
        <f>S266*H266</f>
        <v>0</v>
      </c>
      <c r="U266" s="35"/>
      <c r="V266" s="35"/>
      <c r="W266" s="35"/>
      <c r="X266" s="35"/>
      <c r="Y266" s="35"/>
      <c r="Z266" s="35"/>
      <c r="AA266" s="35"/>
      <c r="AB266" s="35"/>
      <c r="AC266" s="35"/>
      <c r="AD266" s="35"/>
      <c r="AE266" s="35"/>
      <c r="AR266" s="198" t="s">
        <v>198</v>
      </c>
      <c r="AT266" s="198" t="s">
        <v>325</v>
      </c>
      <c r="AU266" s="198" t="s">
        <v>87</v>
      </c>
      <c r="AY266" s="18" t="s">
        <v>160</v>
      </c>
      <c r="BE266" s="199">
        <f>IF(N266="základní",J266,0)</f>
        <v>0</v>
      </c>
      <c r="BF266" s="199">
        <f>IF(N266="snížená",J266,0)</f>
        <v>0</v>
      </c>
      <c r="BG266" s="199">
        <f>IF(N266="zákl. přenesená",J266,0)</f>
        <v>0</v>
      </c>
      <c r="BH266" s="199">
        <f>IF(N266="sníž. přenesená",J266,0)</f>
        <v>0</v>
      </c>
      <c r="BI266" s="199">
        <f>IF(N266="nulová",J266,0)</f>
        <v>0</v>
      </c>
      <c r="BJ266" s="18" t="s">
        <v>85</v>
      </c>
      <c r="BK266" s="199">
        <f>ROUND(I266*H266,2)</f>
        <v>0</v>
      </c>
      <c r="BL266" s="18" t="s">
        <v>165</v>
      </c>
      <c r="BM266" s="198" t="s">
        <v>529</v>
      </c>
    </row>
    <row r="267" spans="1:47" s="2" customFormat="1" ht="19.5">
      <c r="A267" s="35"/>
      <c r="B267" s="36"/>
      <c r="C267" s="37"/>
      <c r="D267" s="204" t="s">
        <v>187</v>
      </c>
      <c r="E267" s="37"/>
      <c r="F267" s="214" t="s">
        <v>513</v>
      </c>
      <c r="G267" s="37"/>
      <c r="H267" s="37"/>
      <c r="I267" s="215"/>
      <c r="J267" s="37"/>
      <c r="K267" s="37"/>
      <c r="L267" s="40"/>
      <c r="M267" s="216"/>
      <c r="N267" s="217"/>
      <c r="O267" s="72"/>
      <c r="P267" s="72"/>
      <c r="Q267" s="72"/>
      <c r="R267" s="72"/>
      <c r="S267" s="72"/>
      <c r="T267" s="73"/>
      <c r="U267" s="35"/>
      <c r="V267" s="35"/>
      <c r="W267" s="35"/>
      <c r="X267" s="35"/>
      <c r="Y267" s="35"/>
      <c r="Z267" s="35"/>
      <c r="AA267" s="35"/>
      <c r="AB267" s="35"/>
      <c r="AC267" s="35"/>
      <c r="AD267" s="35"/>
      <c r="AE267" s="35"/>
      <c r="AT267" s="18" t="s">
        <v>187</v>
      </c>
      <c r="AU267" s="18" t="s">
        <v>87</v>
      </c>
    </row>
    <row r="268" spans="1:65" s="2" customFormat="1" ht="21.75" customHeight="1">
      <c r="A268" s="35"/>
      <c r="B268" s="36"/>
      <c r="C268" s="186" t="s">
        <v>457</v>
      </c>
      <c r="D268" s="186" t="s">
        <v>161</v>
      </c>
      <c r="E268" s="187" t="s">
        <v>530</v>
      </c>
      <c r="F268" s="188" t="s">
        <v>531</v>
      </c>
      <c r="G268" s="189" t="s">
        <v>210</v>
      </c>
      <c r="H268" s="190">
        <v>35.33</v>
      </c>
      <c r="I268" s="191"/>
      <c r="J268" s="192">
        <f>ROUND(I268*H268,2)</f>
        <v>0</v>
      </c>
      <c r="K268" s="193"/>
      <c r="L268" s="40"/>
      <c r="M268" s="194" t="s">
        <v>1</v>
      </c>
      <c r="N268" s="195" t="s">
        <v>42</v>
      </c>
      <c r="O268" s="72"/>
      <c r="P268" s="196">
        <f>O268*H268</f>
        <v>0</v>
      </c>
      <c r="Q268" s="196">
        <v>0.1295</v>
      </c>
      <c r="R268" s="196">
        <f>Q268*H268</f>
        <v>4.575235</v>
      </c>
      <c r="S268" s="196">
        <v>0</v>
      </c>
      <c r="T268" s="197">
        <f>S268*H268</f>
        <v>0</v>
      </c>
      <c r="U268" s="35"/>
      <c r="V268" s="35"/>
      <c r="W268" s="35"/>
      <c r="X268" s="35"/>
      <c r="Y268" s="35"/>
      <c r="Z268" s="35"/>
      <c r="AA268" s="35"/>
      <c r="AB268" s="35"/>
      <c r="AC268" s="35"/>
      <c r="AD268" s="35"/>
      <c r="AE268" s="35"/>
      <c r="AR268" s="198" t="s">
        <v>165</v>
      </c>
      <c r="AT268" s="198" t="s">
        <v>161</v>
      </c>
      <c r="AU268" s="198" t="s">
        <v>87</v>
      </c>
      <c r="AY268" s="18" t="s">
        <v>160</v>
      </c>
      <c r="BE268" s="199">
        <f>IF(N268="základní",J268,0)</f>
        <v>0</v>
      </c>
      <c r="BF268" s="199">
        <f>IF(N268="snížená",J268,0)</f>
        <v>0</v>
      </c>
      <c r="BG268" s="199">
        <f>IF(N268="zákl. přenesená",J268,0)</f>
        <v>0</v>
      </c>
      <c r="BH268" s="199">
        <f>IF(N268="sníž. přenesená",J268,0)</f>
        <v>0</v>
      </c>
      <c r="BI268" s="199">
        <f>IF(N268="nulová",J268,0)</f>
        <v>0</v>
      </c>
      <c r="BJ268" s="18" t="s">
        <v>85</v>
      </c>
      <c r="BK268" s="199">
        <f>ROUND(I268*H268,2)</f>
        <v>0</v>
      </c>
      <c r="BL268" s="18" t="s">
        <v>165</v>
      </c>
      <c r="BM268" s="198" t="s">
        <v>532</v>
      </c>
    </row>
    <row r="269" spans="2:51" s="13" customFormat="1" ht="11.25">
      <c r="B269" s="202"/>
      <c r="C269" s="203"/>
      <c r="D269" s="204" t="s">
        <v>181</v>
      </c>
      <c r="E269" s="205" t="s">
        <v>1</v>
      </c>
      <c r="F269" s="206" t="s">
        <v>533</v>
      </c>
      <c r="G269" s="203"/>
      <c r="H269" s="207">
        <v>35.33</v>
      </c>
      <c r="I269" s="208"/>
      <c r="J269" s="203"/>
      <c r="K269" s="203"/>
      <c r="L269" s="209"/>
      <c r="M269" s="210"/>
      <c r="N269" s="211"/>
      <c r="O269" s="211"/>
      <c r="P269" s="211"/>
      <c r="Q269" s="211"/>
      <c r="R269" s="211"/>
      <c r="S269" s="211"/>
      <c r="T269" s="212"/>
      <c r="AT269" s="213" t="s">
        <v>181</v>
      </c>
      <c r="AU269" s="213" t="s">
        <v>87</v>
      </c>
      <c r="AV269" s="13" t="s">
        <v>87</v>
      </c>
      <c r="AW269" s="13" t="s">
        <v>32</v>
      </c>
      <c r="AX269" s="13" t="s">
        <v>85</v>
      </c>
      <c r="AY269" s="213" t="s">
        <v>160</v>
      </c>
    </row>
    <row r="270" spans="1:65" s="2" customFormat="1" ht="16.5" customHeight="1">
      <c r="A270" s="35"/>
      <c r="B270" s="36"/>
      <c r="C270" s="234" t="s">
        <v>534</v>
      </c>
      <c r="D270" s="234" t="s">
        <v>325</v>
      </c>
      <c r="E270" s="235" t="s">
        <v>535</v>
      </c>
      <c r="F270" s="236" t="s">
        <v>536</v>
      </c>
      <c r="G270" s="237" t="s">
        <v>210</v>
      </c>
      <c r="H270" s="238">
        <v>37.097</v>
      </c>
      <c r="I270" s="239"/>
      <c r="J270" s="240">
        <f>ROUND(I270*H270,2)</f>
        <v>0</v>
      </c>
      <c r="K270" s="241"/>
      <c r="L270" s="242"/>
      <c r="M270" s="243" t="s">
        <v>1</v>
      </c>
      <c r="N270" s="244" t="s">
        <v>42</v>
      </c>
      <c r="O270" s="72"/>
      <c r="P270" s="196">
        <f>O270*H270</f>
        <v>0</v>
      </c>
      <c r="Q270" s="196">
        <v>0.05612</v>
      </c>
      <c r="R270" s="196">
        <f>Q270*H270</f>
        <v>2.08188364</v>
      </c>
      <c r="S270" s="196">
        <v>0</v>
      </c>
      <c r="T270" s="197">
        <f>S270*H270</f>
        <v>0</v>
      </c>
      <c r="U270" s="35"/>
      <c r="V270" s="35"/>
      <c r="W270" s="35"/>
      <c r="X270" s="35"/>
      <c r="Y270" s="35"/>
      <c r="Z270" s="35"/>
      <c r="AA270" s="35"/>
      <c r="AB270" s="35"/>
      <c r="AC270" s="35"/>
      <c r="AD270" s="35"/>
      <c r="AE270" s="35"/>
      <c r="AR270" s="198" t="s">
        <v>198</v>
      </c>
      <c r="AT270" s="198" t="s">
        <v>325</v>
      </c>
      <c r="AU270" s="198" t="s">
        <v>87</v>
      </c>
      <c r="AY270" s="18" t="s">
        <v>160</v>
      </c>
      <c r="BE270" s="199">
        <f>IF(N270="základní",J270,0)</f>
        <v>0</v>
      </c>
      <c r="BF270" s="199">
        <f>IF(N270="snížená",J270,0)</f>
        <v>0</v>
      </c>
      <c r="BG270" s="199">
        <f>IF(N270="zákl. přenesená",J270,0)</f>
        <v>0</v>
      </c>
      <c r="BH270" s="199">
        <f>IF(N270="sníž. přenesená",J270,0)</f>
        <v>0</v>
      </c>
      <c r="BI270" s="199">
        <f>IF(N270="nulová",J270,0)</f>
        <v>0</v>
      </c>
      <c r="BJ270" s="18" t="s">
        <v>85</v>
      </c>
      <c r="BK270" s="199">
        <f>ROUND(I270*H270,2)</f>
        <v>0</v>
      </c>
      <c r="BL270" s="18" t="s">
        <v>165</v>
      </c>
      <c r="BM270" s="198" t="s">
        <v>537</v>
      </c>
    </row>
    <row r="271" spans="1:47" s="2" customFormat="1" ht="19.5">
      <c r="A271" s="35"/>
      <c r="B271" s="36"/>
      <c r="C271" s="37"/>
      <c r="D271" s="204" t="s">
        <v>187</v>
      </c>
      <c r="E271" s="37"/>
      <c r="F271" s="214" t="s">
        <v>538</v>
      </c>
      <c r="G271" s="37"/>
      <c r="H271" s="37"/>
      <c r="I271" s="215"/>
      <c r="J271" s="37"/>
      <c r="K271" s="37"/>
      <c r="L271" s="40"/>
      <c r="M271" s="216"/>
      <c r="N271" s="217"/>
      <c r="O271" s="72"/>
      <c r="P271" s="72"/>
      <c r="Q271" s="72"/>
      <c r="R271" s="72"/>
      <c r="S271" s="72"/>
      <c r="T271" s="73"/>
      <c r="U271" s="35"/>
      <c r="V271" s="35"/>
      <c r="W271" s="35"/>
      <c r="X271" s="35"/>
      <c r="Y271" s="35"/>
      <c r="Z271" s="35"/>
      <c r="AA271" s="35"/>
      <c r="AB271" s="35"/>
      <c r="AC271" s="35"/>
      <c r="AD271" s="35"/>
      <c r="AE271" s="35"/>
      <c r="AT271" s="18" t="s">
        <v>187</v>
      </c>
      <c r="AU271" s="18" t="s">
        <v>87</v>
      </c>
    </row>
    <row r="272" spans="2:51" s="13" customFormat="1" ht="11.25">
      <c r="B272" s="202"/>
      <c r="C272" s="203"/>
      <c r="D272" s="204" t="s">
        <v>181</v>
      </c>
      <c r="E272" s="203"/>
      <c r="F272" s="206" t="s">
        <v>539</v>
      </c>
      <c r="G272" s="203"/>
      <c r="H272" s="207">
        <v>37.097</v>
      </c>
      <c r="I272" s="208"/>
      <c r="J272" s="203"/>
      <c r="K272" s="203"/>
      <c r="L272" s="209"/>
      <c r="M272" s="210"/>
      <c r="N272" s="211"/>
      <c r="O272" s="211"/>
      <c r="P272" s="211"/>
      <c r="Q272" s="211"/>
      <c r="R272" s="211"/>
      <c r="S272" s="211"/>
      <c r="T272" s="212"/>
      <c r="AT272" s="213" t="s">
        <v>181</v>
      </c>
      <c r="AU272" s="213" t="s">
        <v>87</v>
      </c>
      <c r="AV272" s="13" t="s">
        <v>87</v>
      </c>
      <c r="AW272" s="13" t="s">
        <v>4</v>
      </c>
      <c r="AX272" s="13" t="s">
        <v>85</v>
      </c>
      <c r="AY272" s="213" t="s">
        <v>160</v>
      </c>
    </row>
    <row r="273" spans="1:65" s="2" customFormat="1" ht="16.5" customHeight="1">
      <c r="A273" s="35"/>
      <c r="B273" s="36"/>
      <c r="C273" s="186" t="s">
        <v>540</v>
      </c>
      <c r="D273" s="186" t="s">
        <v>161</v>
      </c>
      <c r="E273" s="187" t="s">
        <v>541</v>
      </c>
      <c r="F273" s="188" t="s">
        <v>542</v>
      </c>
      <c r="G273" s="189" t="s">
        <v>179</v>
      </c>
      <c r="H273" s="190">
        <v>56.32</v>
      </c>
      <c r="I273" s="191"/>
      <c r="J273" s="192">
        <f>ROUND(I273*H273,2)</f>
        <v>0</v>
      </c>
      <c r="K273" s="193"/>
      <c r="L273" s="40"/>
      <c r="M273" s="194" t="s">
        <v>1</v>
      </c>
      <c r="N273" s="195" t="s">
        <v>42</v>
      </c>
      <c r="O273" s="72"/>
      <c r="P273" s="196">
        <f>O273*H273</f>
        <v>0</v>
      </c>
      <c r="Q273" s="196">
        <v>0.00047</v>
      </c>
      <c r="R273" s="196">
        <f>Q273*H273</f>
        <v>0.026470399999999998</v>
      </c>
      <c r="S273" s="196">
        <v>0</v>
      </c>
      <c r="T273" s="197">
        <f>S273*H273</f>
        <v>0</v>
      </c>
      <c r="U273" s="35"/>
      <c r="V273" s="35"/>
      <c r="W273" s="35"/>
      <c r="X273" s="35"/>
      <c r="Y273" s="35"/>
      <c r="Z273" s="35"/>
      <c r="AA273" s="35"/>
      <c r="AB273" s="35"/>
      <c r="AC273" s="35"/>
      <c r="AD273" s="35"/>
      <c r="AE273" s="35"/>
      <c r="AR273" s="198" t="s">
        <v>165</v>
      </c>
      <c r="AT273" s="198" t="s">
        <v>161</v>
      </c>
      <c r="AU273" s="198" t="s">
        <v>87</v>
      </c>
      <c r="AY273" s="18" t="s">
        <v>160</v>
      </c>
      <c r="BE273" s="199">
        <f>IF(N273="základní",J273,0)</f>
        <v>0</v>
      </c>
      <c r="BF273" s="199">
        <f>IF(N273="snížená",J273,0)</f>
        <v>0</v>
      </c>
      <c r="BG273" s="199">
        <f>IF(N273="zákl. přenesená",J273,0)</f>
        <v>0</v>
      </c>
      <c r="BH273" s="199">
        <f>IF(N273="sníž. přenesená",J273,0)</f>
        <v>0</v>
      </c>
      <c r="BI273" s="199">
        <f>IF(N273="nulová",J273,0)</f>
        <v>0</v>
      </c>
      <c r="BJ273" s="18" t="s">
        <v>85</v>
      </c>
      <c r="BK273" s="199">
        <f>ROUND(I273*H273,2)</f>
        <v>0</v>
      </c>
      <c r="BL273" s="18" t="s">
        <v>165</v>
      </c>
      <c r="BM273" s="198" t="s">
        <v>543</v>
      </c>
    </row>
    <row r="274" spans="2:51" s="13" customFormat="1" ht="11.25">
      <c r="B274" s="202"/>
      <c r="C274" s="203"/>
      <c r="D274" s="204" t="s">
        <v>181</v>
      </c>
      <c r="E274" s="205" t="s">
        <v>1</v>
      </c>
      <c r="F274" s="206" t="s">
        <v>544</v>
      </c>
      <c r="G274" s="203"/>
      <c r="H274" s="207">
        <v>56.32</v>
      </c>
      <c r="I274" s="208"/>
      <c r="J274" s="203"/>
      <c r="K274" s="203"/>
      <c r="L274" s="209"/>
      <c r="M274" s="210"/>
      <c r="N274" s="211"/>
      <c r="O274" s="211"/>
      <c r="P274" s="211"/>
      <c r="Q274" s="211"/>
      <c r="R274" s="211"/>
      <c r="S274" s="211"/>
      <c r="T274" s="212"/>
      <c r="AT274" s="213" t="s">
        <v>181</v>
      </c>
      <c r="AU274" s="213" t="s">
        <v>87</v>
      </c>
      <c r="AV274" s="13" t="s">
        <v>87</v>
      </c>
      <c r="AW274" s="13" t="s">
        <v>32</v>
      </c>
      <c r="AX274" s="13" t="s">
        <v>85</v>
      </c>
      <c r="AY274" s="213" t="s">
        <v>160</v>
      </c>
    </row>
    <row r="275" spans="1:65" s="2" customFormat="1" ht="16.5" customHeight="1">
      <c r="A275" s="35"/>
      <c r="B275" s="36"/>
      <c r="C275" s="186" t="s">
        <v>545</v>
      </c>
      <c r="D275" s="186" t="s">
        <v>161</v>
      </c>
      <c r="E275" s="187" t="s">
        <v>546</v>
      </c>
      <c r="F275" s="188" t="s">
        <v>547</v>
      </c>
      <c r="G275" s="189" t="s">
        <v>210</v>
      </c>
      <c r="H275" s="190">
        <v>110.99</v>
      </c>
      <c r="I275" s="191"/>
      <c r="J275" s="192">
        <f>ROUND(I275*H275,2)</f>
        <v>0</v>
      </c>
      <c r="K275" s="193"/>
      <c r="L275" s="40"/>
      <c r="M275" s="194" t="s">
        <v>1</v>
      </c>
      <c r="N275" s="195" t="s">
        <v>42</v>
      </c>
      <c r="O275" s="72"/>
      <c r="P275" s="196">
        <f>O275*H275</f>
        <v>0</v>
      </c>
      <c r="Q275" s="196">
        <v>0</v>
      </c>
      <c r="R275" s="196">
        <f>Q275*H275</f>
        <v>0</v>
      </c>
      <c r="S275" s="196">
        <v>0</v>
      </c>
      <c r="T275" s="197">
        <f>S275*H275</f>
        <v>0</v>
      </c>
      <c r="U275" s="35"/>
      <c r="V275" s="35"/>
      <c r="W275" s="35"/>
      <c r="X275" s="35"/>
      <c r="Y275" s="35"/>
      <c r="Z275" s="35"/>
      <c r="AA275" s="35"/>
      <c r="AB275" s="35"/>
      <c r="AC275" s="35"/>
      <c r="AD275" s="35"/>
      <c r="AE275" s="35"/>
      <c r="AR275" s="198" t="s">
        <v>165</v>
      </c>
      <c r="AT275" s="198" t="s">
        <v>161</v>
      </c>
      <c r="AU275" s="198" t="s">
        <v>87</v>
      </c>
      <c r="AY275" s="18" t="s">
        <v>160</v>
      </c>
      <c r="BE275" s="199">
        <f>IF(N275="základní",J275,0)</f>
        <v>0</v>
      </c>
      <c r="BF275" s="199">
        <f>IF(N275="snížená",J275,0)</f>
        <v>0</v>
      </c>
      <c r="BG275" s="199">
        <f>IF(N275="zákl. přenesená",J275,0)</f>
        <v>0</v>
      </c>
      <c r="BH275" s="199">
        <f>IF(N275="sníž. přenesená",J275,0)</f>
        <v>0</v>
      </c>
      <c r="BI275" s="199">
        <f>IF(N275="nulová",J275,0)</f>
        <v>0</v>
      </c>
      <c r="BJ275" s="18" t="s">
        <v>85</v>
      </c>
      <c r="BK275" s="199">
        <f>ROUND(I275*H275,2)</f>
        <v>0</v>
      </c>
      <c r="BL275" s="18" t="s">
        <v>165</v>
      </c>
      <c r="BM275" s="198" t="s">
        <v>548</v>
      </c>
    </row>
    <row r="276" spans="2:51" s="13" customFormat="1" ht="11.25">
      <c r="B276" s="202"/>
      <c r="C276" s="203"/>
      <c r="D276" s="204" t="s">
        <v>181</v>
      </c>
      <c r="E276" s="205" t="s">
        <v>1</v>
      </c>
      <c r="F276" s="206" t="s">
        <v>391</v>
      </c>
      <c r="G276" s="203"/>
      <c r="H276" s="207">
        <v>110.99</v>
      </c>
      <c r="I276" s="208"/>
      <c r="J276" s="203"/>
      <c r="K276" s="203"/>
      <c r="L276" s="209"/>
      <c r="M276" s="210"/>
      <c r="N276" s="211"/>
      <c r="O276" s="211"/>
      <c r="P276" s="211"/>
      <c r="Q276" s="211"/>
      <c r="R276" s="211"/>
      <c r="S276" s="211"/>
      <c r="T276" s="212"/>
      <c r="AT276" s="213" t="s">
        <v>181</v>
      </c>
      <c r="AU276" s="213" t="s">
        <v>87</v>
      </c>
      <c r="AV276" s="13" t="s">
        <v>87</v>
      </c>
      <c r="AW276" s="13" t="s">
        <v>32</v>
      </c>
      <c r="AX276" s="13" t="s">
        <v>77</v>
      </c>
      <c r="AY276" s="213" t="s">
        <v>160</v>
      </c>
    </row>
    <row r="277" spans="2:51" s="14" customFormat="1" ht="11.25">
      <c r="B277" s="223"/>
      <c r="C277" s="224"/>
      <c r="D277" s="204" t="s">
        <v>181</v>
      </c>
      <c r="E277" s="225" t="s">
        <v>1</v>
      </c>
      <c r="F277" s="226" t="s">
        <v>281</v>
      </c>
      <c r="G277" s="224"/>
      <c r="H277" s="227">
        <v>110.99</v>
      </c>
      <c r="I277" s="228"/>
      <c r="J277" s="224"/>
      <c r="K277" s="224"/>
      <c r="L277" s="229"/>
      <c r="M277" s="230"/>
      <c r="N277" s="231"/>
      <c r="O277" s="231"/>
      <c r="P277" s="231"/>
      <c r="Q277" s="231"/>
      <c r="R277" s="231"/>
      <c r="S277" s="231"/>
      <c r="T277" s="232"/>
      <c r="AT277" s="233" t="s">
        <v>181</v>
      </c>
      <c r="AU277" s="233" t="s">
        <v>87</v>
      </c>
      <c r="AV277" s="14" t="s">
        <v>165</v>
      </c>
      <c r="AW277" s="14" t="s">
        <v>32</v>
      </c>
      <c r="AX277" s="14" t="s">
        <v>85</v>
      </c>
      <c r="AY277" s="233" t="s">
        <v>160</v>
      </c>
    </row>
    <row r="278" spans="1:65" s="2" customFormat="1" ht="21.75" customHeight="1">
      <c r="A278" s="35"/>
      <c r="B278" s="36"/>
      <c r="C278" s="186" t="s">
        <v>549</v>
      </c>
      <c r="D278" s="186" t="s">
        <v>161</v>
      </c>
      <c r="E278" s="187" t="s">
        <v>550</v>
      </c>
      <c r="F278" s="188" t="s">
        <v>551</v>
      </c>
      <c r="G278" s="189" t="s">
        <v>179</v>
      </c>
      <c r="H278" s="190">
        <v>120</v>
      </c>
      <c r="I278" s="191"/>
      <c r="J278" s="192">
        <f>ROUND(I278*H278,2)</f>
        <v>0</v>
      </c>
      <c r="K278" s="193"/>
      <c r="L278" s="40"/>
      <c r="M278" s="194" t="s">
        <v>1</v>
      </c>
      <c r="N278" s="195" t="s">
        <v>42</v>
      </c>
      <c r="O278" s="72"/>
      <c r="P278" s="196">
        <f>O278*H278</f>
        <v>0</v>
      </c>
      <c r="Q278" s="196">
        <v>0</v>
      </c>
      <c r="R278" s="196">
        <f>Q278*H278</f>
        <v>0</v>
      </c>
      <c r="S278" s="196">
        <v>0.01</v>
      </c>
      <c r="T278" s="197">
        <f>S278*H278</f>
        <v>1.2</v>
      </c>
      <c r="U278" s="35"/>
      <c r="V278" s="35"/>
      <c r="W278" s="35"/>
      <c r="X278" s="35"/>
      <c r="Y278" s="35"/>
      <c r="Z278" s="35"/>
      <c r="AA278" s="35"/>
      <c r="AB278" s="35"/>
      <c r="AC278" s="35"/>
      <c r="AD278" s="35"/>
      <c r="AE278" s="35"/>
      <c r="AR278" s="198" t="s">
        <v>165</v>
      </c>
      <c r="AT278" s="198" t="s">
        <v>161</v>
      </c>
      <c r="AU278" s="198" t="s">
        <v>87</v>
      </c>
      <c r="AY278" s="18" t="s">
        <v>160</v>
      </c>
      <c r="BE278" s="199">
        <f>IF(N278="základní",J278,0)</f>
        <v>0</v>
      </c>
      <c r="BF278" s="199">
        <f>IF(N278="snížená",J278,0)</f>
        <v>0</v>
      </c>
      <c r="BG278" s="199">
        <f>IF(N278="zákl. přenesená",J278,0)</f>
        <v>0</v>
      </c>
      <c r="BH278" s="199">
        <f>IF(N278="sníž. přenesená",J278,0)</f>
        <v>0</v>
      </c>
      <c r="BI278" s="199">
        <f>IF(N278="nulová",J278,0)</f>
        <v>0</v>
      </c>
      <c r="BJ278" s="18" t="s">
        <v>85</v>
      </c>
      <c r="BK278" s="199">
        <f>ROUND(I278*H278,2)</f>
        <v>0</v>
      </c>
      <c r="BL278" s="18" t="s">
        <v>165</v>
      </c>
      <c r="BM278" s="198" t="s">
        <v>552</v>
      </c>
    </row>
    <row r="279" spans="1:47" s="2" customFormat="1" ht="19.5">
      <c r="A279" s="35"/>
      <c r="B279" s="36"/>
      <c r="C279" s="37"/>
      <c r="D279" s="204" t="s">
        <v>187</v>
      </c>
      <c r="E279" s="37"/>
      <c r="F279" s="214" t="s">
        <v>553</v>
      </c>
      <c r="G279" s="37"/>
      <c r="H279" s="37"/>
      <c r="I279" s="215"/>
      <c r="J279" s="37"/>
      <c r="K279" s="37"/>
      <c r="L279" s="40"/>
      <c r="M279" s="216"/>
      <c r="N279" s="217"/>
      <c r="O279" s="72"/>
      <c r="P279" s="72"/>
      <c r="Q279" s="72"/>
      <c r="R279" s="72"/>
      <c r="S279" s="72"/>
      <c r="T279" s="73"/>
      <c r="U279" s="35"/>
      <c r="V279" s="35"/>
      <c r="W279" s="35"/>
      <c r="X279" s="35"/>
      <c r="Y279" s="35"/>
      <c r="Z279" s="35"/>
      <c r="AA279" s="35"/>
      <c r="AB279" s="35"/>
      <c r="AC279" s="35"/>
      <c r="AD279" s="35"/>
      <c r="AE279" s="35"/>
      <c r="AT279" s="18" t="s">
        <v>187</v>
      </c>
      <c r="AU279" s="18" t="s">
        <v>87</v>
      </c>
    </row>
    <row r="280" spans="2:51" s="13" customFormat="1" ht="11.25">
      <c r="B280" s="202"/>
      <c r="C280" s="203"/>
      <c r="D280" s="204" t="s">
        <v>181</v>
      </c>
      <c r="E280" s="205" t="s">
        <v>1</v>
      </c>
      <c r="F280" s="206" t="s">
        <v>554</v>
      </c>
      <c r="G280" s="203"/>
      <c r="H280" s="207">
        <v>120</v>
      </c>
      <c r="I280" s="208"/>
      <c r="J280" s="203"/>
      <c r="K280" s="203"/>
      <c r="L280" s="209"/>
      <c r="M280" s="210"/>
      <c r="N280" s="211"/>
      <c r="O280" s="211"/>
      <c r="P280" s="211"/>
      <c r="Q280" s="211"/>
      <c r="R280" s="211"/>
      <c r="S280" s="211"/>
      <c r="T280" s="212"/>
      <c r="AT280" s="213" t="s">
        <v>181</v>
      </c>
      <c r="AU280" s="213" t="s">
        <v>87</v>
      </c>
      <c r="AV280" s="13" t="s">
        <v>87</v>
      </c>
      <c r="AW280" s="13" t="s">
        <v>32</v>
      </c>
      <c r="AX280" s="13" t="s">
        <v>85</v>
      </c>
      <c r="AY280" s="213" t="s">
        <v>160</v>
      </c>
    </row>
    <row r="281" spans="2:63" s="12" customFormat="1" ht="22.9" customHeight="1">
      <c r="B281" s="172"/>
      <c r="C281" s="173"/>
      <c r="D281" s="174" t="s">
        <v>76</v>
      </c>
      <c r="E281" s="200" t="s">
        <v>555</v>
      </c>
      <c r="F281" s="200" t="s">
        <v>556</v>
      </c>
      <c r="G281" s="173"/>
      <c r="H281" s="173"/>
      <c r="I281" s="176"/>
      <c r="J281" s="201">
        <f>BK281</f>
        <v>0</v>
      </c>
      <c r="K281" s="173"/>
      <c r="L281" s="178"/>
      <c r="M281" s="179"/>
      <c r="N281" s="180"/>
      <c r="O281" s="180"/>
      <c r="P281" s="181">
        <f>P282</f>
        <v>0</v>
      </c>
      <c r="Q281" s="180"/>
      <c r="R281" s="181">
        <f>R282</f>
        <v>0</v>
      </c>
      <c r="S281" s="180"/>
      <c r="T281" s="182">
        <f>T282</f>
        <v>0</v>
      </c>
      <c r="AR281" s="183" t="s">
        <v>85</v>
      </c>
      <c r="AT281" s="184" t="s">
        <v>76</v>
      </c>
      <c r="AU281" s="184" t="s">
        <v>85</v>
      </c>
      <c r="AY281" s="183" t="s">
        <v>160</v>
      </c>
      <c r="BK281" s="185">
        <f>BK282</f>
        <v>0</v>
      </c>
    </row>
    <row r="282" spans="1:65" s="2" customFormat="1" ht="21.75" customHeight="1">
      <c r="A282" s="35"/>
      <c r="B282" s="36"/>
      <c r="C282" s="186" t="s">
        <v>557</v>
      </c>
      <c r="D282" s="186" t="s">
        <v>161</v>
      </c>
      <c r="E282" s="187" t="s">
        <v>558</v>
      </c>
      <c r="F282" s="188" t="s">
        <v>559</v>
      </c>
      <c r="G282" s="189" t="s">
        <v>217</v>
      </c>
      <c r="H282" s="190">
        <v>24.16</v>
      </c>
      <c r="I282" s="191"/>
      <c r="J282" s="192">
        <f>ROUND(I282*H282,2)</f>
        <v>0</v>
      </c>
      <c r="K282" s="193"/>
      <c r="L282" s="40"/>
      <c r="M282" s="218" t="s">
        <v>1</v>
      </c>
      <c r="N282" s="219" t="s">
        <v>42</v>
      </c>
      <c r="O282" s="220"/>
      <c r="P282" s="221">
        <f>O282*H282</f>
        <v>0</v>
      </c>
      <c r="Q282" s="221">
        <v>0</v>
      </c>
      <c r="R282" s="221">
        <f>Q282*H282</f>
        <v>0</v>
      </c>
      <c r="S282" s="221">
        <v>0</v>
      </c>
      <c r="T282" s="222">
        <f>S282*H282</f>
        <v>0</v>
      </c>
      <c r="U282" s="35"/>
      <c r="V282" s="35"/>
      <c r="W282" s="35"/>
      <c r="X282" s="35"/>
      <c r="Y282" s="35"/>
      <c r="Z282" s="35"/>
      <c r="AA282" s="35"/>
      <c r="AB282" s="35"/>
      <c r="AC282" s="35"/>
      <c r="AD282" s="35"/>
      <c r="AE282" s="35"/>
      <c r="AR282" s="198" t="s">
        <v>165</v>
      </c>
      <c r="AT282" s="198" t="s">
        <v>161</v>
      </c>
      <c r="AU282" s="198" t="s">
        <v>87</v>
      </c>
      <c r="AY282" s="18" t="s">
        <v>160</v>
      </c>
      <c r="BE282" s="199">
        <f>IF(N282="základní",J282,0)</f>
        <v>0</v>
      </c>
      <c r="BF282" s="199">
        <f>IF(N282="snížená",J282,0)</f>
        <v>0</v>
      </c>
      <c r="BG282" s="199">
        <f>IF(N282="zákl. přenesená",J282,0)</f>
        <v>0</v>
      </c>
      <c r="BH282" s="199">
        <f>IF(N282="sníž. přenesená",J282,0)</f>
        <v>0</v>
      </c>
      <c r="BI282" s="199">
        <f>IF(N282="nulová",J282,0)</f>
        <v>0</v>
      </c>
      <c r="BJ282" s="18" t="s">
        <v>85</v>
      </c>
      <c r="BK282" s="199">
        <f>ROUND(I282*H282,2)</f>
        <v>0</v>
      </c>
      <c r="BL282" s="18" t="s">
        <v>165</v>
      </c>
      <c r="BM282" s="198" t="s">
        <v>560</v>
      </c>
    </row>
    <row r="283" spans="1:31" s="2" customFormat="1" ht="6.95" customHeight="1">
      <c r="A283" s="35"/>
      <c r="B283" s="55"/>
      <c r="C283" s="56"/>
      <c r="D283" s="56"/>
      <c r="E283" s="56"/>
      <c r="F283" s="56"/>
      <c r="G283" s="56"/>
      <c r="H283" s="56"/>
      <c r="I283" s="56"/>
      <c r="J283" s="56"/>
      <c r="K283" s="56"/>
      <c r="L283" s="40"/>
      <c r="M283" s="35"/>
      <c r="O283" s="35"/>
      <c r="P283" s="35"/>
      <c r="Q283" s="35"/>
      <c r="R283" s="35"/>
      <c r="S283" s="35"/>
      <c r="T283" s="35"/>
      <c r="U283" s="35"/>
      <c r="V283" s="35"/>
      <c r="W283" s="35"/>
      <c r="X283" s="35"/>
      <c r="Y283" s="35"/>
      <c r="Z283" s="35"/>
      <c r="AA283" s="35"/>
      <c r="AB283" s="35"/>
      <c r="AC283" s="35"/>
      <c r="AD283" s="35"/>
      <c r="AE283" s="35"/>
    </row>
  </sheetData>
  <sheetProtection algorithmName="SHA-512" hashValue="sP4aJt2nhnigQLpLkHxtHEqgBNjWB7DZKAaC74lWTrEYmAGMODHDTob6S1pEDjvGCdgzXiOrJnAzKhgk3ExFUA==" saltValue="7TAIpyUVYdumrdb6VO+V8vI9lS7nPWXTB4X9fP9mHAjqDQ+j1hmT4WYUY+dGgqsIQMkhphBXj+Ll/0mzyK68aw==" spinCount="100000" sheet="1" objects="1" scenarios="1" formatColumns="0" formatRows="0" autoFilter="0"/>
  <autoFilter ref="C123:K282"/>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1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1"/>
      <c r="M2" s="301"/>
      <c r="N2" s="301"/>
      <c r="O2" s="301"/>
      <c r="P2" s="301"/>
      <c r="Q2" s="301"/>
      <c r="R2" s="301"/>
      <c r="S2" s="301"/>
      <c r="T2" s="301"/>
      <c r="U2" s="301"/>
      <c r="V2" s="301"/>
      <c r="AT2" s="18" t="s">
        <v>93</v>
      </c>
    </row>
    <row r="3" spans="2:46" s="1" customFormat="1" ht="6.95" customHeight="1">
      <c r="B3" s="109"/>
      <c r="C3" s="110"/>
      <c r="D3" s="110"/>
      <c r="E3" s="110"/>
      <c r="F3" s="110"/>
      <c r="G3" s="110"/>
      <c r="H3" s="110"/>
      <c r="I3" s="110"/>
      <c r="J3" s="110"/>
      <c r="K3" s="110"/>
      <c r="L3" s="21"/>
      <c r="AT3" s="18" t="s">
        <v>87</v>
      </c>
    </row>
    <row r="4" spans="2:46" s="1" customFormat="1" ht="24.95" customHeight="1">
      <c r="B4" s="21"/>
      <c r="D4" s="111" t="s">
        <v>133</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16" t="str">
        <f>'Rekapitulace stavby'!K6</f>
        <v>Revitalizace prostranství Na Rybníčku k.ú. Třeboň</v>
      </c>
      <c r="F7" s="317"/>
      <c r="G7" s="317"/>
      <c r="H7" s="317"/>
      <c r="L7" s="21"/>
    </row>
    <row r="8" spans="1:31" s="2" customFormat="1" ht="12" customHeight="1">
      <c r="A8" s="35"/>
      <c r="B8" s="40"/>
      <c r="C8" s="35"/>
      <c r="D8" s="113" t="s">
        <v>134</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18" t="s">
        <v>561</v>
      </c>
      <c r="F9" s="319"/>
      <c r="G9" s="319"/>
      <c r="H9" s="319"/>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20. 8. 2021</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20" t="str">
        <f>'Rekapitulace stavby'!E14</f>
        <v>Vyplň údaj</v>
      </c>
      <c r="F18" s="321"/>
      <c r="G18" s="321"/>
      <c r="H18" s="321"/>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31</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33</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34</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47.25" customHeight="1">
      <c r="A27" s="116"/>
      <c r="B27" s="117"/>
      <c r="C27" s="116"/>
      <c r="D27" s="116"/>
      <c r="E27" s="322" t="s">
        <v>36</v>
      </c>
      <c r="F27" s="322"/>
      <c r="G27" s="322"/>
      <c r="H27" s="322"/>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37</v>
      </c>
      <c r="E30" s="35"/>
      <c r="F30" s="35"/>
      <c r="G30" s="35"/>
      <c r="H30" s="35"/>
      <c r="I30" s="35"/>
      <c r="J30" s="121">
        <f>ROUND(J122,2)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39</v>
      </c>
      <c r="G32" s="35"/>
      <c r="H32" s="35"/>
      <c r="I32" s="122" t="s">
        <v>38</v>
      </c>
      <c r="J32" s="122" t="s">
        <v>40</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41</v>
      </c>
      <c r="E33" s="113" t="s">
        <v>42</v>
      </c>
      <c r="F33" s="124">
        <f>ROUND((SUM(BE122:BE210)),2)</f>
        <v>0</v>
      </c>
      <c r="G33" s="35"/>
      <c r="H33" s="35"/>
      <c r="I33" s="125">
        <v>0.21</v>
      </c>
      <c r="J33" s="124">
        <f>ROUND(((SUM(BE122:BE210))*I33),2)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43</v>
      </c>
      <c r="F34" s="124">
        <f>ROUND((SUM(BF122:BF210)),2)</f>
        <v>0</v>
      </c>
      <c r="G34" s="35"/>
      <c r="H34" s="35"/>
      <c r="I34" s="125">
        <v>0.15</v>
      </c>
      <c r="J34" s="124">
        <f>ROUND(((SUM(BF122:BF210))*I34),2)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44</v>
      </c>
      <c r="F35" s="124">
        <f>ROUND((SUM(BG122:BG210)),2)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45</v>
      </c>
      <c r="F36" s="124">
        <f>ROUND((SUM(BH122:BH210)),2)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46</v>
      </c>
      <c r="F37" s="124">
        <f>ROUND((SUM(BI122:BI210)),2)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47</v>
      </c>
      <c r="E39" s="128"/>
      <c r="F39" s="128"/>
      <c r="G39" s="129" t="s">
        <v>48</v>
      </c>
      <c r="H39" s="130" t="s">
        <v>49</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50</v>
      </c>
      <c r="E50" s="134"/>
      <c r="F50" s="134"/>
      <c r="G50" s="133" t="s">
        <v>51</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52</v>
      </c>
      <c r="E61" s="136"/>
      <c r="F61" s="137" t="s">
        <v>53</v>
      </c>
      <c r="G61" s="135" t="s">
        <v>52</v>
      </c>
      <c r="H61" s="136"/>
      <c r="I61" s="136"/>
      <c r="J61" s="138" t="s">
        <v>53</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54</v>
      </c>
      <c r="E65" s="139"/>
      <c r="F65" s="139"/>
      <c r="G65" s="133" t="s">
        <v>55</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52</v>
      </c>
      <c r="E76" s="136"/>
      <c r="F76" s="137" t="s">
        <v>53</v>
      </c>
      <c r="G76" s="135" t="s">
        <v>52</v>
      </c>
      <c r="H76" s="136"/>
      <c r="I76" s="136"/>
      <c r="J76" s="138" t="s">
        <v>53</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136</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23" t="str">
        <f>E7</f>
        <v>Revitalizace prostranství Na Rybníčku k.ú. Třeboň</v>
      </c>
      <c r="F85" s="324"/>
      <c r="G85" s="324"/>
      <c r="H85" s="324"/>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134</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79" t="str">
        <f>E9</f>
        <v>SO 102 - Chodníky v ulici Svobody</v>
      </c>
      <c r="F87" s="325"/>
      <c r="G87" s="325"/>
      <c r="H87" s="325"/>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Třeboň</v>
      </c>
      <c r="G89" s="37"/>
      <c r="H89" s="37"/>
      <c r="I89" s="30" t="s">
        <v>22</v>
      </c>
      <c r="J89" s="67" t="str">
        <f>IF(J12="","",J12)</f>
        <v>20. 8. 2021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7" customHeight="1">
      <c r="A91" s="35"/>
      <c r="B91" s="36"/>
      <c r="C91" s="30" t="s">
        <v>24</v>
      </c>
      <c r="D91" s="37"/>
      <c r="E91" s="37"/>
      <c r="F91" s="28" t="str">
        <f>E15</f>
        <v>Město Třeboň</v>
      </c>
      <c r="G91" s="37"/>
      <c r="H91" s="37"/>
      <c r="I91" s="30" t="s">
        <v>30</v>
      </c>
      <c r="J91" s="33" t="str">
        <f>E21</f>
        <v>Ing. arch. Martin Jirovský</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Ing. Barbora Filip</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137</v>
      </c>
      <c r="D94" s="145"/>
      <c r="E94" s="145"/>
      <c r="F94" s="145"/>
      <c r="G94" s="145"/>
      <c r="H94" s="145"/>
      <c r="I94" s="145"/>
      <c r="J94" s="146" t="s">
        <v>138</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139</v>
      </c>
      <c r="D96" s="37"/>
      <c r="E96" s="37"/>
      <c r="F96" s="37"/>
      <c r="G96" s="37"/>
      <c r="H96" s="37"/>
      <c r="I96" s="37"/>
      <c r="J96" s="85">
        <f>J122</f>
        <v>0</v>
      </c>
      <c r="K96" s="37"/>
      <c r="L96" s="52"/>
      <c r="S96" s="35"/>
      <c r="T96" s="35"/>
      <c r="U96" s="35"/>
      <c r="V96" s="35"/>
      <c r="W96" s="35"/>
      <c r="X96" s="35"/>
      <c r="Y96" s="35"/>
      <c r="Z96" s="35"/>
      <c r="AA96" s="35"/>
      <c r="AB96" s="35"/>
      <c r="AC96" s="35"/>
      <c r="AD96" s="35"/>
      <c r="AE96" s="35"/>
      <c r="AU96" s="18" t="s">
        <v>140</v>
      </c>
    </row>
    <row r="97" spans="2:12" s="9" customFormat="1" ht="24.95" customHeight="1">
      <c r="B97" s="148"/>
      <c r="C97" s="149"/>
      <c r="D97" s="150" t="s">
        <v>562</v>
      </c>
      <c r="E97" s="151"/>
      <c r="F97" s="151"/>
      <c r="G97" s="151"/>
      <c r="H97" s="151"/>
      <c r="I97" s="151"/>
      <c r="J97" s="152">
        <f>J123</f>
        <v>0</v>
      </c>
      <c r="K97" s="149"/>
      <c r="L97" s="153"/>
    </row>
    <row r="98" spans="2:12" s="9" customFormat="1" ht="24.95" customHeight="1">
      <c r="B98" s="148"/>
      <c r="C98" s="149"/>
      <c r="D98" s="150" t="s">
        <v>248</v>
      </c>
      <c r="E98" s="151"/>
      <c r="F98" s="151"/>
      <c r="G98" s="151"/>
      <c r="H98" s="151"/>
      <c r="I98" s="151"/>
      <c r="J98" s="152">
        <f>J162</f>
        <v>0</v>
      </c>
      <c r="K98" s="149"/>
      <c r="L98" s="153"/>
    </row>
    <row r="99" spans="2:12" s="9" customFormat="1" ht="24.95" customHeight="1">
      <c r="B99" s="148"/>
      <c r="C99" s="149"/>
      <c r="D99" s="150" t="s">
        <v>563</v>
      </c>
      <c r="E99" s="151"/>
      <c r="F99" s="151"/>
      <c r="G99" s="151"/>
      <c r="H99" s="151"/>
      <c r="I99" s="151"/>
      <c r="J99" s="152">
        <f>J165</f>
        <v>0</v>
      </c>
      <c r="K99" s="149"/>
      <c r="L99" s="153"/>
    </row>
    <row r="100" spans="2:12" s="9" customFormat="1" ht="24.95" customHeight="1">
      <c r="B100" s="148"/>
      <c r="C100" s="149"/>
      <c r="D100" s="150" t="s">
        <v>141</v>
      </c>
      <c r="E100" s="151"/>
      <c r="F100" s="151"/>
      <c r="G100" s="151"/>
      <c r="H100" s="151"/>
      <c r="I100" s="151"/>
      <c r="J100" s="152">
        <f>J187</f>
        <v>0</v>
      </c>
      <c r="K100" s="149"/>
      <c r="L100" s="153"/>
    </row>
    <row r="101" spans="2:12" s="9" customFormat="1" ht="24.95" customHeight="1">
      <c r="B101" s="148"/>
      <c r="C101" s="149"/>
      <c r="D101" s="150" t="s">
        <v>249</v>
      </c>
      <c r="E101" s="151"/>
      <c r="F101" s="151"/>
      <c r="G101" s="151"/>
      <c r="H101" s="151"/>
      <c r="I101" s="151"/>
      <c r="J101" s="152">
        <f>J202</f>
        <v>0</v>
      </c>
      <c r="K101" s="149"/>
      <c r="L101" s="153"/>
    </row>
    <row r="102" spans="2:12" s="9" customFormat="1" ht="24.95" customHeight="1">
      <c r="B102" s="148"/>
      <c r="C102" s="149"/>
      <c r="D102" s="150" t="s">
        <v>564</v>
      </c>
      <c r="E102" s="151"/>
      <c r="F102" s="151"/>
      <c r="G102" s="151"/>
      <c r="H102" s="151"/>
      <c r="I102" s="151"/>
      <c r="J102" s="152">
        <f>J209</f>
        <v>0</v>
      </c>
      <c r="K102" s="149"/>
      <c r="L102" s="153"/>
    </row>
    <row r="103" spans="1:31" s="2" customFormat="1" ht="21.75" customHeight="1">
      <c r="A103" s="35"/>
      <c r="B103" s="36"/>
      <c r="C103" s="37"/>
      <c r="D103" s="37"/>
      <c r="E103" s="37"/>
      <c r="F103" s="37"/>
      <c r="G103" s="37"/>
      <c r="H103" s="37"/>
      <c r="I103" s="37"/>
      <c r="J103" s="37"/>
      <c r="K103" s="37"/>
      <c r="L103" s="52"/>
      <c r="S103" s="35"/>
      <c r="T103" s="35"/>
      <c r="U103" s="35"/>
      <c r="V103" s="35"/>
      <c r="W103" s="35"/>
      <c r="X103" s="35"/>
      <c r="Y103" s="35"/>
      <c r="Z103" s="35"/>
      <c r="AA103" s="35"/>
      <c r="AB103" s="35"/>
      <c r="AC103" s="35"/>
      <c r="AD103" s="35"/>
      <c r="AE103" s="35"/>
    </row>
    <row r="104" spans="1:31" s="2" customFormat="1" ht="6.95" customHeight="1">
      <c r="A104" s="35"/>
      <c r="B104" s="55"/>
      <c r="C104" s="56"/>
      <c r="D104" s="56"/>
      <c r="E104" s="56"/>
      <c r="F104" s="56"/>
      <c r="G104" s="56"/>
      <c r="H104" s="56"/>
      <c r="I104" s="56"/>
      <c r="J104" s="56"/>
      <c r="K104" s="56"/>
      <c r="L104" s="52"/>
      <c r="S104" s="35"/>
      <c r="T104" s="35"/>
      <c r="U104" s="35"/>
      <c r="V104" s="35"/>
      <c r="W104" s="35"/>
      <c r="X104" s="35"/>
      <c r="Y104" s="35"/>
      <c r="Z104" s="35"/>
      <c r="AA104" s="35"/>
      <c r="AB104" s="35"/>
      <c r="AC104" s="35"/>
      <c r="AD104" s="35"/>
      <c r="AE104" s="35"/>
    </row>
    <row r="108" spans="1:31" s="2" customFormat="1" ht="6.95" customHeight="1">
      <c r="A108" s="35"/>
      <c r="B108" s="57"/>
      <c r="C108" s="58"/>
      <c r="D108" s="58"/>
      <c r="E108" s="58"/>
      <c r="F108" s="58"/>
      <c r="G108" s="58"/>
      <c r="H108" s="58"/>
      <c r="I108" s="58"/>
      <c r="J108" s="58"/>
      <c r="K108" s="58"/>
      <c r="L108" s="52"/>
      <c r="S108" s="35"/>
      <c r="T108" s="35"/>
      <c r="U108" s="35"/>
      <c r="V108" s="35"/>
      <c r="W108" s="35"/>
      <c r="X108" s="35"/>
      <c r="Y108" s="35"/>
      <c r="Z108" s="35"/>
      <c r="AA108" s="35"/>
      <c r="AB108" s="35"/>
      <c r="AC108" s="35"/>
      <c r="AD108" s="35"/>
      <c r="AE108" s="35"/>
    </row>
    <row r="109" spans="1:31" s="2" customFormat="1" ht="24.95" customHeight="1">
      <c r="A109" s="35"/>
      <c r="B109" s="36"/>
      <c r="C109" s="24" t="s">
        <v>145</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6.95" customHeight="1">
      <c r="A110" s="35"/>
      <c r="B110" s="36"/>
      <c r="C110" s="37"/>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2" customHeight="1">
      <c r="A111" s="35"/>
      <c r="B111" s="36"/>
      <c r="C111" s="30" t="s">
        <v>16</v>
      </c>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6.5" customHeight="1">
      <c r="A112" s="35"/>
      <c r="B112" s="36"/>
      <c r="C112" s="37"/>
      <c r="D112" s="37"/>
      <c r="E112" s="323" t="str">
        <f>E7</f>
        <v>Revitalizace prostranství Na Rybníčku k.ú. Třeboň</v>
      </c>
      <c r="F112" s="324"/>
      <c r="G112" s="324"/>
      <c r="H112" s="324"/>
      <c r="I112" s="37"/>
      <c r="J112" s="37"/>
      <c r="K112" s="37"/>
      <c r="L112" s="52"/>
      <c r="S112" s="35"/>
      <c r="T112" s="35"/>
      <c r="U112" s="35"/>
      <c r="V112" s="35"/>
      <c r="W112" s="35"/>
      <c r="X112" s="35"/>
      <c r="Y112" s="35"/>
      <c r="Z112" s="35"/>
      <c r="AA112" s="35"/>
      <c r="AB112" s="35"/>
      <c r="AC112" s="35"/>
      <c r="AD112" s="35"/>
      <c r="AE112" s="35"/>
    </row>
    <row r="113" spans="1:31" s="2" customFormat="1" ht="12" customHeight="1">
      <c r="A113" s="35"/>
      <c r="B113" s="36"/>
      <c r="C113" s="30" t="s">
        <v>134</v>
      </c>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6.5" customHeight="1">
      <c r="A114" s="35"/>
      <c r="B114" s="36"/>
      <c r="C114" s="37"/>
      <c r="D114" s="37"/>
      <c r="E114" s="279" t="str">
        <f>E9</f>
        <v>SO 102 - Chodníky v ulici Svobody</v>
      </c>
      <c r="F114" s="325"/>
      <c r="G114" s="325"/>
      <c r="H114" s="325"/>
      <c r="I114" s="37"/>
      <c r="J114" s="37"/>
      <c r="K114" s="37"/>
      <c r="L114" s="52"/>
      <c r="S114" s="35"/>
      <c r="T114" s="35"/>
      <c r="U114" s="35"/>
      <c r="V114" s="35"/>
      <c r="W114" s="35"/>
      <c r="X114" s="35"/>
      <c r="Y114" s="35"/>
      <c r="Z114" s="35"/>
      <c r="AA114" s="35"/>
      <c r="AB114" s="35"/>
      <c r="AC114" s="35"/>
      <c r="AD114" s="35"/>
      <c r="AE114" s="35"/>
    </row>
    <row r="115" spans="1:31" s="2" customFormat="1" ht="6.95" customHeight="1">
      <c r="A115" s="35"/>
      <c r="B115" s="36"/>
      <c r="C115" s="37"/>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2" customHeight="1">
      <c r="A116" s="35"/>
      <c r="B116" s="36"/>
      <c r="C116" s="30" t="s">
        <v>20</v>
      </c>
      <c r="D116" s="37"/>
      <c r="E116" s="37"/>
      <c r="F116" s="28" t="str">
        <f>F12</f>
        <v>Třeboň</v>
      </c>
      <c r="G116" s="37"/>
      <c r="H116" s="37"/>
      <c r="I116" s="30" t="s">
        <v>22</v>
      </c>
      <c r="J116" s="67" t="str">
        <f>IF(J12="","",J12)</f>
        <v>20. 8. 2021</v>
      </c>
      <c r="K116" s="37"/>
      <c r="L116" s="52"/>
      <c r="S116" s="35"/>
      <c r="T116" s="35"/>
      <c r="U116" s="35"/>
      <c r="V116" s="35"/>
      <c r="W116" s="35"/>
      <c r="X116" s="35"/>
      <c r="Y116" s="35"/>
      <c r="Z116" s="35"/>
      <c r="AA116" s="35"/>
      <c r="AB116" s="35"/>
      <c r="AC116" s="35"/>
      <c r="AD116" s="35"/>
      <c r="AE116" s="35"/>
    </row>
    <row r="117" spans="1:31" s="2" customFormat="1" ht="6.9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25.7" customHeight="1">
      <c r="A118" s="35"/>
      <c r="B118" s="36"/>
      <c r="C118" s="30" t="s">
        <v>24</v>
      </c>
      <c r="D118" s="37"/>
      <c r="E118" s="37"/>
      <c r="F118" s="28" t="str">
        <f>E15</f>
        <v>Město Třeboň</v>
      </c>
      <c r="G118" s="37"/>
      <c r="H118" s="37"/>
      <c r="I118" s="30" t="s">
        <v>30</v>
      </c>
      <c r="J118" s="33" t="str">
        <f>E21</f>
        <v>Ing. arch. Martin Jirovský</v>
      </c>
      <c r="K118" s="37"/>
      <c r="L118" s="52"/>
      <c r="S118" s="35"/>
      <c r="T118" s="35"/>
      <c r="U118" s="35"/>
      <c r="V118" s="35"/>
      <c r="W118" s="35"/>
      <c r="X118" s="35"/>
      <c r="Y118" s="35"/>
      <c r="Z118" s="35"/>
      <c r="AA118" s="35"/>
      <c r="AB118" s="35"/>
      <c r="AC118" s="35"/>
      <c r="AD118" s="35"/>
      <c r="AE118" s="35"/>
    </row>
    <row r="119" spans="1:31" s="2" customFormat="1" ht="15.2" customHeight="1">
      <c r="A119" s="35"/>
      <c r="B119" s="36"/>
      <c r="C119" s="30" t="s">
        <v>28</v>
      </c>
      <c r="D119" s="37"/>
      <c r="E119" s="37"/>
      <c r="F119" s="28" t="str">
        <f>IF(E18="","",E18)</f>
        <v>Vyplň údaj</v>
      </c>
      <c r="G119" s="37"/>
      <c r="H119" s="37"/>
      <c r="I119" s="30" t="s">
        <v>33</v>
      </c>
      <c r="J119" s="33" t="str">
        <f>E24</f>
        <v>Ing. Barbora Filip</v>
      </c>
      <c r="K119" s="37"/>
      <c r="L119" s="52"/>
      <c r="S119" s="35"/>
      <c r="T119" s="35"/>
      <c r="U119" s="35"/>
      <c r="V119" s="35"/>
      <c r="W119" s="35"/>
      <c r="X119" s="35"/>
      <c r="Y119" s="35"/>
      <c r="Z119" s="35"/>
      <c r="AA119" s="35"/>
      <c r="AB119" s="35"/>
      <c r="AC119" s="35"/>
      <c r="AD119" s="35"/>
      <c r="AE119" s="35"/>
    </row>
    <row r="120" spans="1:31" s="2" customFormat="1" ht="10.35" customHeight="1">
      <c r="A120" s="35"/>
      <c r="B120" s="36"/>
      <c r="C120" s="37"/>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31" s="11" customFormat="1" ht="29.25" customHeight="1">
      <c r="A121" s="160"/>
      <c r="B121" s="161"/>
      <c r="C121" s="162" t="s">
        <v>146</v>
      </c>
      <c r="D121" s="163" t="s">
        <v>62</v>
      </c>
      <c r="E121" s="163" t="s">
        <v>58</v>
      </c>
      <c r="F121" s="163" t="s">
        <v>59</v>
      </c>
      <c r="G121" s="163" t="s">
        <v>147</v>
      </c>
      <c r="H121" s="163" t="s">
        <v>148</v>
      </c>
      <c r="I121" s="163" t="s">
        <v>149</v>
      </c>
      <c r="J121" s="164" t="s">
        <v>138</v>
      </c>
      <c r="K121" s="165" t="s">
        <v>150</v>
      </c>
      <c r="L121" s="166"/>
      <c r="M121" s="76" t="s">
        <v>1</v>
      </c>
      <c r="N121" s="77" t="s">
        <v>41</v>
      </c>
      <c r="O121" s="77" t="s">
        <v>151</v>
      </c>
      <c r="P121" s="77" t="s">
        <v>152</v>
      </c>
      <c r="Q121" s="77" t="s">
        <v>153</v>
      </c>
      <c r="R121" s="77" t="s">
        <v>154</v>
      </c>
      <c r="S121" s="77" t="s">
        <v>155</v>
      </c>
      <c r="T121" s="78" t="s">
        <v>156</v>
      </c>
      <c r="U121" s="160"/>
      <c r="V121" s="160"/>
      <c r="W121" s="160"/>
      <c r="X121" s="160"/>
      <c r="Y121" s="160"/>
      <c r="Z121" s="160"/>
      <c r="AA121" s="160"/>
      <c r="AB121" s="160"/>
      <c r="AC121" s="160"/>
      <c r="AD121" s="160"/>
      <c r="AE121" s="160"/>
    </row>
    <row r="122" spans="1:63" s="2" customFormat="1" ht="22.9" customHeight="1">
      <c r="A122" s="35"/>
      <c r="B122" s="36"/>
      <c r="C122" s="83" t="s">
        <v>157</v>
      </c>
      <c r="D122" s="37"/>
      <c r="E122" s="37"/>
      <c r="F122" s="37"/>
      <c r="G122" s="37"/>
      <c r="H122" s="37"/>
      <c r="I122" s="37"/>
      <c r="J122" s="167">
        <f>BK122</f>
        <v>0</v>
      </c>
      <c r="K122" s="37"/>
      <c r="L122" s="40"/>
      <c r="M122" s="79"/>
      <c r="N122" s="168"/>
      <c r="O122" s="80"/>
      <c r="P122" s="169">
        <f>P123+P162+P165+P187+P202+P209</f>
        <v>0</v>
      </c>
      <c r="Q122" s="80"/>
      <c r="R122" s="169">
        <f>R123+R162+R165+R187+R202+R209</f>
        <v>169.0911284</v>
      </c>
      <c r="S122" s="80"/>
      <c r="T122" s="170">
        <f>T123+T162+T165+T187+T202+T209</f>
        <v>102.52</v>
      </c>
      <c r="U122" s="35"/>
      <c r="V122" s="35"/>
      <c r="W122" s="35"/>
      <c r="X122" s="35"/>
      <c r="Y122" s="35"/>
      <c r="Z122" s="35"/>
      <c r="AA122" s="35"/>
      <c r="AB122" s="35"/>
      <c r="AC122" s="35"/>
      <c r="AD122" s="35"/>
      <c r="AE122" s="35"/>
      <c r="AT122" s="18" t="s">
        <v>76</v>
      </c>
      <c r="AU122" s="18" t="s">
        <v>140</v>
      </c>
      <c r="BK122" s="171">
        <f>BK123+BK162+BK165+BK187+BK202+BK209</f>
        <v>0</v>
      </c>
    </row>
    <row r="123" spans="2:63" s="12" customFormat="1" ht="25.9" customHeight="1">
      <c r="B123" s="172"/>
      <c r="C123" s="173"/>
      <c r="D123" s="174" t="s">
        <v>76</v>
      </c>
      <c r="E123" s="175" t="s">
        <v>85</v>
      </c>
      <c r="F123" s="175" t="s">
        <v>176</v>
      </c>
      <c r="G123" s="173"/>
      <c r="H123" s="173"/>
      <c r="I123" s="176"/>
      <c r="J123" s="177">
        <f>BK123</f>
        <v>0</v>
      </c>
      <c r="K123" s="173"/>
      <c r="L123" s="178"/>
      <c r="M123" s="179"/>
      <c r="N123" s="180"/>
      <c r="O123" s="180"/>
      <c r="P123" s="181">
        <f>SUM(P124:P161)</f>
        <v>0</v>
      </c>
      <c r="Q123" s="180"/>
      <c r="R123" s="181">
        <f>SUM(R124:R161)</f>
        <v>0</v>
      </c>
      <c r="S123" s="180"/>
      <c r="T123" s="182">
        <f>SUM(T124:T161)</f>
        <v>102.52</v>
      </c>
      <c r="AR123" s="183" t="s">
        <v>85</v>
      </c>
      <c r="AT123" s="184" t="s">
        <v>76</v>
      </c>
      <c r="AU123" s="184" t="s">
        <v>77</v>
      </c>
      <c r="AY123" s="183" t="s">
        <v>160</v>
      </c>
      <c r="BK123" s="185">
        <f>SUM(BK124:BK161)</f>
        <v>0</v>
      </c>
    </row>
    <row r="124" spans="1:65" s="2" customFormat="1" ht="16.5" customHeight="1">
      <c r="A124" s="35"/>
      <c r="B124" s="36"/>
      <c r="C124" s="186" t="s">
        <v>85</v>
      </c>
      <c r="D124" s="186" t="s">
        <v>161</v>
      </c>
      <c r="E124" s="187" t="s">
        <v>266</v>
      </c>
      <c r="F124" s="188" t="s">
        <v>267</v>
      </c>
      <c r="G124" s="189" t="s">
        <v>179</v>
      </c>
      <c r="H124" s="190">
        <v>101.22</v>
      </c>
      <c r="I124" s="191"/>
      <c r="J124" s="192">
        <f>ROUND(I124*H124,2)</f>
        <v>0</v>
      </c>
      <c r="K124" s="193"/>
      <c r="L124" s="40"/>
      <c r="M124" s="194" t="s">
        <v>1</v>
      </c>
      <c r="N124" s="195" t="s">
        <v>42</v>
      </c>
      <c r="O124" s="72"/>
      <c r="P124" s="196">
        <f>O124*H124</f>
        <v>0</v>
      </c>
      <c r="Q124" s="196">
        <v>0</v>
      </c>
      <c r="R124" s="196">
        <f>Q124*H124</f>
        <v>0</v>
      </c>
      <c r="S124" s="196">
        <v>0</v>
      </c>
      <c r="T124" s="197">
        <f>S124*H124</f>
        <v>0</v>
      </c>
      <c r="U124" s="35"/>
      <c r="V124" s="35"/>
      <c r="W124" s="35"/>
      <c r="X124" s="35"/>
      <c r="Y124" s="35"/>
      <c r="Z124" s="35"/>
      <c r="AA124" s="35"/>
      <c r="AB124" s="35"/>
      <c r="AC124" s="35"/>
      <c r="AD124" s="35"/>
      <c r="AE124" s="35"/>
      <c r="AR124" s="198" t="s">
        <v>165</v>
      </c>
      <c r="AT124" s="198" t="s">
        <v>161</v>
      </c>
      <c r="AU124" s="198" t="s">
        <v>85</v>
      </c>
      <c r="AY124" s="18" t="s">
        <v>160</v>
      </c>
      <c r="BE124" s="199">
        <f>IF(N124="základní",J124,0)</f>
        <v>0</v>
      </c>
      <c r="BF124" s="199">
        <f>IF(N124="snížená",J124,0)</f>
        <v>0</v>
      </c>
      <c r="BG124" s="199">
        <f>IF(N124="zákl. přenesená",J124,0)</f>
        <v>0</v>
      </c>
      <c r="BH124" s="199">
        <f>IF(N124="sníž. přenesená",J124,0)</f>
        <v>0</v>
      </c>
      <c r="BI124" s="199">
        <f>IF(N124="nulová",J124,0)</f>
        <v>0</v>
      </c>
      <c r="BJ124" s="18" t="s">
        <v>85</v>
      </c>
      <c r="BK124" s="199">
        <f>ROUND(I124*H124,2)</f>
        <v>0</v>
      </c>
      <c r="BL124" s="18" t="s">
        <v>165</v>
      </c>
      <c r="BM124" s="198" t="s">
        <v>565</v>
      </c>
    </row>
    <row r="125" spans="1:65" s="2" customFormat="1" ht="33" customHeight="1">
      <c r="A125" s="35"/>
      <c r="B125" s="36"/>
      <c r="C125" s="186" t="s">
        <v>87</v>
      </c>
      <c r="D125" s="186" t="s">
        <v>161</v>
      </c>
      <c r="E125" s="187" t="s">
        <v>566</v>
      </c>
      <c r="F125" s="188" t="s">
        <v>567</v>
      </c>
      <c r="G125" s="189" t="s">
        <v>179</v>
      </c>
      <c r="H125" s="190">
        <v>233</v>
      </c>
      <c r="I125" s="191"/>
      <c r="J125" s="192">
        <f>ROUND(I125*H125,2)</f>
        <v>0</v>
      </c>
      <c r="K125" s="193"/>
      <c r="L125" s="40"/>
      <c r="M125" s="194" t="s">
        <v>1</v>
      </c>
      <c r="N125" s="195" t="s">
        <v>42</v>
      </c>
      <c r="O125" s="72"/>
      <c r="P125" s="196">
        <f>O125*H125</f>
        <v>0</v>
      </c>
      <c r="Q125" s="196">
        <v>0</v>
      </c>
      <c r="R125" s="196">
        <f>Q125*H125</f>
        <v>0</v>
      </c>
      <c r="S125" s="196">
        <v>0.44</v>
      </c>
      <c r="T125" s="197">
        <f>S125*H125</f>
        <v>102.52</v>
      </c>
      <c r="U125" s="35"/>
      <c r="V125" s="35"/>
      <c r="W125" s="35"/>
      <c r="X125" s="35"/>
      <c r="Y125" s="35"/>
      <c r="Z125" s="35"/>
      <c r="AA125" s="35"/>
      <c r="AB125" s="35"/>
      <c r="AC125" s="35"/>
      <c r="AD125" s="35"/>
      <c r="AE125" s="35"/>
      <c r="AR125" s="198" t="s">
        <v>165</v>
      </c>
      <c r="AT125" s="198" t="s">
        <v>161</v>
      </c>
      <c r="AU125" s="198" t="s">
        <v>85</v>
      </c>
      <c r="AY125" s="18" t="s">
        <v>160</v>
      </c>
      <c r="BE125" s="199">
        <f>IF(N125="základní",J125,0)</f>
        <v>0</v>
      </c>
      <c r="BF125" s="199">
        <f>IF(N125="snížená",J125,0)</f>
        <v>0</v>
      </c>
      <c r="BG125" s="199">
        <f>IF(N125="zákl. přenesená",J125,0)</f>
        <v>0</v>
      </c>
      <c r="BH125" s="199">
        <f>IF(N125="sníž. přenesená",J125,0)</f>
        <v>0</v>
      </c>
      <c r="BI125" s="199">
        <f>IF(N125="nulová",J125,0)</f>
        <v>0</v>
      </c>
      <c r="BJ125" s="18" t="s">
        <v>85</v>
      </c>
      <c r="BK125" s="199">
        <f>ROUND(I125*H125,2)</f>
        <v>0</v>
      </c>
      <c r="BL125" s="18" t="s">
        <v>165</v>
      </c>
      <c r="BM125" s="198" t="s">
        <v>568</v>
      </c>
    </row>
    <row r="126" spans="1:65" s="2" customFormat="1" ht="21.75" customHeight="1">
      <c r="A126" s="35"/>
      <c r="B126" s="36"/>
      <c r="C126" s="186" t="s">
        <v>170</v>
      </c>
      <c r="D126" s="186" t="s">
        <v>161</v>
      </c>
      <c r="E126" s="187" t="s">
        <v>272</v>
      </c>
      <c r="F126" s="188" t="s">
        <v>273</v>
      </c>
      <c r="G126" s="189" t="s">
        <v>274</v>
      </c>
      <c r="H126" s="190">
        <v>50</v>
      </c>
      <c r="I126" s="191"/>
      <c r="J126" s="192">
        <f>ROUND(I126*H126,2)</f>
        <v>0</v>
      </c>
      <c r="K126" s="193"/>
      <c r="L126" s="40"/>
      <c r="M126" s="194" t="s">
        <v>1</v>
      </c>
      <c r="N126" s="195" t="s">
        <v>42</v>
      </c>
      <c r="O126" s="72"/>
      <c r="P126" s="196">
        <f>O126*H126</f>
        <v>0</v>
      </c>
      <c r="Q126" s="196">
        <v>0</v>
      </c>
      <c r="R126" s="196">
        <f>Q126*H126</f>
        <v>0</v>
      </c>
      <c r="S126" s="196">
        <v>0</v>
      </c>
      <c r="T126" s="197">
        <f>S126*H126</f>
        <v>0</v>
      </c>
      <c r="U126" s="35"/>
      <c r="V126" s="35"/>
      <c r="W126" s="35"/>
      <c r="X126" s="35"/>
      <c r="Y126" s="35"/>
      <c r="Z126" s="35"/>
      <c r="AA126" s="35"/>
      <c r="AB126" s="35"/>
      <c r="AC126" s="35"/>
      <c r="AD126" s="35"/>
      <c r="AE126" s="35"/>
      <c r="AR126" s="198" t="s">
        <v>165</v>
      </c>
      <c r="AT126" s="198" t="s">
        <v>161</v>
      </c>
      <c r="AU126" s="198" t="s">
        <v>85</v>
      </c>
      <c r="AY126" s="18" t="s">
        <v>160</v>
      </c>
      <c r="BE126" s="199">
        <f>IF(N126="základní",J126,0)</f>
        <v>0</v>
      </c>
      <c r="BF126" s="199">
        <f>IF(N126="snížená",J126,0)</f>
        <v>0</v>
      </c>
      <c r="BG126" s="199">
        <f>IF(N126="zákl. přenesená",J126,0)</f>
        <v>0</v>
      </c>
      <c r="BH126" s="199">
        <f>IF(N126="sníž. přenesená",J126,0)</f>
        <v>0</v>
      </c>
      <c r="BI126" s="199">
        <f>IF(N126="nulová",J126,0)</f>
        <v>0</v>
      </c>
      <c r="BJ126" s="18" t="s">
        <v>85</v>
      </c>
      <c r="BK126" s="199">
        <f>ROUND(I126*H126,2)</f>
        <v>0</v>
      </c>
      <c r="BL126" s="18" t="s">
        <v>165</v>
      </c>
      <c r="BM126" s="198" t="s">
        <v>569</v>
      </c>
    </row>
    <row r="127" spans="1:65" s="2" customFormat="1" ht="21.75" customHeight="1">
      <c r="A127" s="35"/>
      <c r="B127" s="36"/>
      <c r="C127" s="186" t="s">
        <v>165</v>
      </c>
      <c r="D127" s="186" t="s">
        <v>161</v>
      </c>
      <c r="E127" s="187" t="s">
        <v>276</v>
      </c>
      <c r="F127" s="188" t="s">
        <v>277</v>
      </c>
      <c r="G127" s="189" t="s">
        <v>274</v>
      </c>
      <c r="H127" s="190">
        <v>25.305</v>
      </c>
      <c r="I127" s="191"/>
      <c r="J127" s="192">
        <f>ROUND(I127*H127,2)</f>
        <v>0</v>
      </c>
      <c r="K127" s="193"/>
      <c r="L127" s="40"/>
      <c r="M127" s="194" t="s">
        <v>1</v>
      </c>
      <c r="N127" s="195" t="s">
        <v>42</v>
      </c>
      <c r="O127" s="72"/>
      <c r="P127" s="196">
        <f>O127*H127</f>
        <v>0</v>
      </c>
      <c r="Q127" s="196">
        <v>0</v>
      </c>
      <c r="R127" s="196">
        <f>Q127*H127</f>
        <v>0</v>
      </c>
      <c r="S127" s="196">
        <v>0</v>
      </c>
      <c r="T127" s="197">
        <f>S127*H127</f>
        <v>0</v>
      </c>
      <c r="U127" s="35"/>
      <c r="V127" s="35"/>
      <c r="W127" s="35"/>
      <c r="X127" s="35"/>
      <c r="Y127" s="35"/>
      <c r="Z127" s="35"/>
      <c r="AA127" s="35"/>
      <c r="AB127" s="35"/>
      <c r="AC127" s="35"/>
      <c r="AD127" s="35"/>
      <c r="AE127" s="35"/>
      <c r="AR127" s="198" t="s">
        <v>165</v>
      </c>
      <c r="AT127" s="198" t="s">
        <v>161</v>
      </c>
      <c r="AU127" s="198" t="s">
        <v>85</v>
      </c>
      <c r="AY127" s="18" t="s">
        <v>160</v>
      </c>
      <c r="BE127" s="199">
        <f>IF(N127="základní",J127,0)</f>
        <v>0</v>
      </c>
      <c r="BF127" s="199">
        <f>IF(N127="snížená",J127,0)</f>
        <v>0</v>
      </c>
      <c r="BG127" s="199">
        <f>IF(N127="zákl. přenesená",J127,0)</f>
        <v>0</v>
      </c>
      <c r="BH127" s="199">
        <f>IF(N127="sníž. přenesená",J127,0)</f>
        <v>0</v>
      </c>
      <c r="BI127" s="199">
        <f>IF(N127="nulová",J127,0)</f>
        <v>0</v>
      </c>
      <c r="BJ127" s="18" t="s">
        <v>85</v>
      </c>
      <c r="BK127" s="199">
        <f>ROUND(I127*H127,2)</f>
        <v>0</v>
      </c>
      <c r="BL127" s="18" t="s">
        <v>165</v>
      </c>
      <c r="BM127" s="198" t="s">
        <v>570</v>
      </c>
    </row>
    <row r="128" spans="1:47" s="2" customFormat="1" ht="19.5">
      <c r="A128" s="35"/>
      <c r="B128" s="36"/>
      <c r="C128" s="37"/>
      <c r="D128" s="204" t="s">
        <v>187</v>
      </c>
      <c r="E128" s="37"/>
      <c r="F128" s="214" t="s">
        <v>279</v>
      </c>
      <c r="G128" s="37"/>
      <c r="H128" s="37"/>
      <c r="I128" s="215"/>
      <c r="J128" s="37"/>
      <c r="K128" s="37"/>
      <c r="L128" s="40"/>
      <c r="M128" s="216"/>
      <c r="N128" s="217"/>
      <c r="O128" s="72"/>
      <c r="P128" s="72"/>
      <c r="Q128" s="72"/>
      <c r="R128" s="72"/>
      <c r="S128" s="72"/>
      <c r="T128" s="73"/>
      <c r="U128" s="35"/>
      <c r="V128" s="35"/>
      <c r="W128" s="35"/>
      <c r="X128" s="35"/>
      <c r="Y128" s="35"/>
      <c r="Z128" s="35"/>
      <c r="AA128" s="35"/>
      <c r="AB128" s="35"/>
      <c r="AC128" s="35"/>
      <c r="AD128" s="35"/>
      <c r="AE128" s="35"/>
      <c r="AT128" s="18" t="s">
        <v>187</v>
      </c>
      <c r="AU128" s="18" t="s">
        <v>85</v>
      </c>
    </row>
    <row r="129" spans="2:51" s="13" customFormat="1" ht="11.25">
      <c r="B129" s="202"/>
      <c r="C129" s="203"/>
      <c r="D129" s="204" t="s">
        <v>181</v>
      </c>
      <c r="E129" s="205" t="s">
        <v>1</v>
      </c>
      <c r="F129" s="206" t="s">
        <v>571</v>
      </c>
      <c r="G129" s="203"/>
      <c r="H129" s="207">
        <v>25.305</v>
      </c>
      <c r="I129" s="208"/>
      <c r="J129" s="203"/>
      <c r="K129" s="203"/>
      <c r="L129" s="209"/>
      <c r="M129" s="210"/>
      <c r="N129" s="211"/>
      <c r="O129" s="211"/>
      <c r="P129" s="211"/>
      <c r="Q129" s="211"/>
      <c r="R129" s="211"/>
      <c r="S129" s="211"/>
      <c r="T129" s="212"/>
      <c r="AT129" s="213" t="s">
        <v>181</v>
      </c>
      <c r="AU129" s="213" t="s">
        <v>85</v>
      </c>
      <c r="AV129" s="13" t="s">
        <v>87</v>
      </c>
      <c r="AW129" s="13" t="s">
        <v>32</v>
      </c>
      <c r="AX129" s="13" t="s">
        <v>77</v>
      </c>
      <c r="AY129" s="213" t="s">
        <v>160</v>
      </c>
    </row>
    <row r="130" spans="2:51" s="14" customFormat="1" ht="11.25">
      <c r="B130" s="223"/>
      <c r="C130" s="224"/>
      <c r="D130" s="204" t="s">
        <v>181</v>
      </c>
      <c r="E130" s="225" t="s">
        <v>1</v>
      </c>
      <c r="F130" s="226" t="s">
        <v>281</v>
      </c>
      <c r="G130" s="224"/>
      <c r="H130" s="227">
        <v>25.305</v>
      </c>
      <c r="I130" s="228"/>
      <c r="J130" s="224"/>
      <c r="K130" s="224"/>
      <c r="L130" s="229"/>
      <c r="M130" s="230"/>
      <c r="N130" s="231"/>
      <c r="O130" s="231"/>
      <c r="P130" s="231"/>
      <c r="Q130" s="231"/>
      <c r="R130" s="231"/>
      <c r="S130" s="231"/>
      <c r="T130" s="232"/>
      <c r="AT130" s="233" t="s">
        <v>181</v>
      </c>
      <c r="AU130" s="233" t="s">
        <v>85</v>
      </c>
      <c r="AV130" s="14" t="s">
        <v>165</v>
      </c>
      <c r="AW130" s="14" t="s">
        <v>32</v>
      </c>
      <c r="AX130" s="14" t="s">
        <v>85</v>
      </c>
      <c r="AY130" s="233" t="s">
        <v>160</v>
      </c>
    </row>
    <row r="131" spans="1:65" s="2" customFormat="1" ht="21.75" customHeight="1">
      <c r="A131" s="35"/>
      <c r="B131" s="36"/>
      <c r="C131" s="186" t="s">
        <v>183</v>
      </c>
      <c r="D131" s="186" t="s">
        <v>161</v>
      </c>
      <c r="E131" s="187" t="s">
        <v>572</v>
      </c>
      <c r="F131" s="188" t="s">
        <v>573</v>
      </c>
      <c r="G131" s="189" t="s">
        <v>274</v>
      </c>
      <c r="H131" s="190">
        <v>175.64</v>
      </c>
      <c r="I131" s="191"/>
      <c r="J131" s="192">
        <f>ROUND(I131*H131,2)</f>
        <v>0</v>
      </c>
      <c r="K131" s="193"/>
      <c r="L131" s="40"/>
      <c r="M131" s="194" t="s">
        <v>1</v>
      </c>
      <c r="N131" s="195" t="s">
        <v>42</v>
      </c>
      <c r="O131" s="72"/>
      <c r="P131" s="196">
        <f>O131*H131</f>
        <v>0</v>
      </c>
      <c r="Q131" s="196">
        <v>0</v>
      </c>
      <c r="R131" s="196">
        <f>Q131*H131</f>
        <v>0</v>
      </c>
      <c r="S131" s="196">
        <v>0</v>
      </c>
      <c r="T131" s="197">
        <f>S131*H131</f>
        <v>0</v>
      </c>
      <c r="U131" s="35"/>
      <c r="V131" s="35"/>
      <c r="W131" s="35"/>
      <c r="X131" s="35"/>
      <c r="Y131" s="35"/>
      <c r="Z131" s="35"/>
      <c r="AA131" s="35"/>
      <c r="AB131" s="35"/>
      <c r="AC131" s="35"/>
      <c r="AD131" s="35"/>
      <c r="AE131" s="35"/>
      <c r="AR131" s="198" t="s">
        <v>165</v>
      </c>
      <c r="AT131" s="198" t="s">
        <v>161</v>
      </c>
      <c r="AU131" s="198" t="s">
        <v>85</v>
      </c>
      <c r="AY131" s="18" t="s">
        <v>160</v>
      </c>
      <c r="BE131" s="199">
        <f>IF(N131="základní",J131,0)</f>
        <v>0</v>
      </c>
      <c r="BF131" s="199">
        <f>IF(N131="snížená",J131,0)</f>
        <v>0</v>
      </c>
      <c r="BG131" s="199">
        <f>IF(N131="zákl. přenesená",J131,0)</f>
        <v>0</v>
      </c>
      <c r="BH131" s="199">
        <f>IF(N131="sníž. přenesená",J131,0)</f>
        <v>0</v>
      </c>
      <c r="BI131" s="199">
        <f>IF(N131="nulová",J131,0)</f>
        <v>0</v>
      </c>
      <c r="BJ131" s="18" t="s">
        <v>85</v>
      </c>
      <c r="BK131" s="199">
        <f>ROUND(I131*H131,2)</f>
        <v>0</v>
      </c>
      <c r="BL131" s="18" t="s">
        <v>165</v>
      </c>
      <c r="BM131" s="198" t="s">
        <v>574</v>
      </c>
    </row>
    <row r="132" spans="2:51" s="13" customFormat="1" ht="11.25">
      <c r="B132" s="202"/>
      <c r="C132" s="203"/>
      <c r="D132" s="204" t="s">
        <v>181</v>
      </c>
      <c r="E132" s="205" t="s">
        <v>1</v>
      </c>
      <c r="F132" s="206" t="s">
        <v>575</v>
      </c>
      <c r="G132" s="203"/>
      <c r="H132" s="207">
        <v>124.74</v>
      </c>
      <c r="I132" s="208"/>
      <c r="J132" s="203"/>
      <c r="K132" s="203"/>
      <c r="L132" s="209"/>
      <c r="M132" s="210"/>
      <c r="N132" s="211"/>
      <c r="O132" s="211"/>
      <c r="P132" s="211"/>
      <c r="Q132" s="211"/>
      <c r="R132" s="211"/>
      <c r="S132" s="211"/>
      <c r="T132" s="212"/>
      <c r="AT132" s="213" t="s">
        <v>181</v>
      </c>
      <c r="AU132" s="213" t="s">
        <v>85</v>
      </c>
      <c r="AV132" s="13" t="s">
        <v>87</v>
      </c>
      <c r="AW132" s="13" t="s">
        <v>32</v>
      </c>
      <c r="AX132" s="13" t="s">
        <v>77</v>
      </c>
      <c r="AY132" s="213" t="s">
        <v>160</v>
      </c>
    </row>
    <row r="133" spans="2:51" s="13" customFormat="1" ht="11.25">
      <c r="B133" s="202"/>
      <c r="C133" s="203"/>
      <c r="D133" s="204" t="s">
        <v>181</v>
      </c>
      <c r="E133" s="205" t="s">
        <v>1</v>
      </c>
      <c r="F133" s="206" t="s">
        <v>576</v>
      </c>
      <c r="G133" s="203"/>
      <c r="H133" s="207">
        <v>50.9</v>
      </c>
      <c r="I133" s="208"/>
      <c r="J133" s="203"/>
      <c r="K133" s="203"/>
      <c r="L133" s="209"/>
      <c r="M133" s="210"/>
      <c r="N133" s="211"/>
      <c r="O133" s="211"/>
      <c r="P133" s="211"/>
      <c r="Q133" s="211"/>
      <c r="R133" s="211"/>
      <c r="S133" s="211"/>
      <c r="T133" s="212"/>
      <c r="AT133" s="213" t="s">
        <v>181</v>
      </c>
      <c r="AU133" s="213" t="s">
        <v>85</v>
      </c>
      <c r="AV133" s="13" t="s">
        <v>87</v>
      </c>
      <c r="AW133" s="13" t="s">
        <v>32</v>
      </c>
      <c r="AX133" s="13" t="s">
        <v>77</v>
      </c>
      <c r="AY133" s="213" t="s">
        <v>160</v>
      </c>
    </row>
    <row r="134" spans="2:51" s="14" customFormat="1" ht="11.25">
      <c r="B134" s="223"/>
      <c r="C134" s="224"/>
      <c r="D134" s="204" t="s">
        <v>181</v>
      </c>
      <c r="E134" s="225" t="s">
        <v>1</v>
      </c>
      <c r="F134" s="226" t="s">
        <v>281</v>
      </c>
      <c r="G134" s="224"/>
      <c r="H134" s="227">
        <v>175.64</v>
      </c>
      <c r="I134" s="228"/>
      <c r="J134" s="224"/>
      <c r="K134" s="224"/>
      <c r="L134" s="229"/>
      <c r="M134" s="230"/>
      <c r="N134" s="231"/>
      <c r="O134" s="231"/>
      <c r="P134" s="231"/>
      <c r="Q134" s="231"/>
      <c r="R134" s="231"/>
      <c r="S134" s="231"/>
      <c r="T134" s="232"/>
      <c r="AT134" s="233" t="s">
        <v>181</v>
      </c>
      <c r="AU134" s="233" t="s">
        <v>85</v>
      </c>
      <c r="AV134" s="14" t="s">
        <v>165</v>
      </c>
      <c r="AW134" s="14" t="s">
        <v>32</v>
      </c>
      <c r="AX134" s="14" t="s">
        <v>85</v>
      </c>
      <c r="AY134" s="233" t="s">
        <v>160</v>
      </c>
    </row>
    <row r="135" spans="1:65" s="2" customFormat="1" ht="33" customHeight="1">
      <c r="A135" s="35"/>
      <c r="B135" s="36"/>
      <c r="C135" s="186" t="s">
        <v>189</v>
      </c>
      <c r="D135" s="186" t="s">
        <v>161</v>
      </c>
      <c r="E135" s="187" t="s">
        <v>287</v>
      </c>
      <c r="F135" s="188" t="s">
        <v>288</v>
      </c>
      <c r="G135" s="189" t="s">
        <v>210</v>
      </c>
      <c r="H135" s="190">
        <v>71.7</v>
      </c>
      <c r="I135" s="191"/>
      <c r="J135" s="192">
        <f>ROUND(I135*H135,2)</f>
        <v>0</v>
      </c>
      <c r="K135" s="193"/>
      <c r="L135" s="40"/>
      <c r="M135" s="194" t="s">
        <v>1</v>
      </c>
      <c r="N135" s="195" t="s">
        <v>42</v>
      </c>
      <c r="O135" s="72"/>
      <c r="P135" s="196">
        <f>O135*H135</f>
        <v>0</v>
      </c>
      <c r="Q135" s="196">
        <v>0</v>
      </c>
      <c r="R135" s="196">
        <f>Q135*H135</f>
        <v>0</v>
      </c>
      <c r="S135" s="196">
        <v>0</v>
      </c>
      <c r="T135" s="197">
        <f>S135*H135</f>
        <v>0</v>
      </c>
      <c r="U135" s="35"/>
      <c r="V135" s="35"/>
      <c r="W135" s="35"/>
      <c r="X135" s="35"/>
      <c r="Y135" s="35"/>
      <c r="Z135" s="35"/>
      <c r="AA135" s="35"/>
      <c r="AB135" s="35"/>
      <c r="AC135" s="35"/>
      <c r="AD135" s="35"/>
      <c r="AE135" s="35"/>
      <c r="AR135" s="198" t="s">
        <v>165</v>
      </c>
      <c r="AT135" s="198" t="s">
        <v>161</v>
      </c>
      <c r="AU135" s="198" t="s">
        <v>85</v>
      </c>
      <c r="AY135" s="18" t="s">
        <v>160</v>
      </c>
      <c r="BE135" s="199">
        <f>IF(N135="základní",J135,0)</f>
        <v>0</v>
      </c>
      <c r="BF135" s="199">
        <f>IF(N135="snížená",J135,0)</f>
        <v>0</v>
      </c>
      <c r="BG135" s="199">
        <f>IF(N135="zákl. přenesená",J135,0)</f>
        <v>0</v>
      </c>
      <c r="BH135" s="199">
        <f>IF(N135="sníž. přenesená",J135,0)</f>
        <v>0</v>
      </c>
      <c r="BI135" s="199">
        <f>IF(N135="nulová",J135,0)</f>
        <v>0</v>
      </c>
      <c r="BJ135" s="18" t="s">
        <v>85</v>
      </c>
      <c r="BK135" s="199">
        <f>ROUND(I135*H135,2)</f>
        <v>0</v>
      </c>
      <c r="BL135" s="18" t="s">
        <v>165</v>
      </c>
      <c r="BM135" s="198" t="s">
        <v>577</v>
      </c>
    </row>
    <row r="136" spans="1:65" s="2" customFormat="1" ht="33" customHeight="1">
      <c r="A136" s="35"/>
      <c r="B136" s="36"/>
      <c r="C136" s="186" t="s">
        <v>194</v>
      </c>
      <c r="D136" s="186" t="s">
        <v>161</v>
      </c>
      <c r="E136" s="187" t="s">
        <v>290</v>
      </c>
      <c r="F136" s="188" t="s">
        <v>291</v>
      </c>
      <c r="G136" s="189" t="s">
        <v>274</v>
      </c>
      <c r="H136" s="190">
        <v>26.66</v>
      </c>
      <c r="I136" s="191"/>
      <c r="J136" s="192">
        <f>ROUND(I136*H136,2)</f>
        <v>0</v>
      </c>
      <c r="K136" s="193"/>
      <c r="L136" s="40"/>
      <c r="M136" s="194" t="s">
        <v>1</v>
      </c>
      <c r="N136" s="195" t="s">
        <v>42</v>
      </c>
      <c r="O136" s="72"/>
      <c r="P136" s="196">
        <f>O136*H136</f>
        <v>0</v>
      </c>
      <c r="Q136" s="196">
        <v>0</v>
      </c>
      <c r="R136" s="196">
        <f>Q136*H136</f>
        <v>0</v>
      </c>
      <c r="S136" s="196">
        <v>0</v>
      </c>
      <c r="T136" s="197">
        <f>S136*H136</f>
        <v>0</v>
      </c>
      <c r="U136" s="35"/>
      <c r="V136" s="35"/>
      <c r="W136" s="35"/>
      <c r="X136" s="35"/>
      <c r="Y136" s="35"/>
      <c r="Z136" s="35"/>
      <c r="AA136" s="35"/>
      <c r="AB136" s="35"/>
      <c r="AC136" s="35"/>
      <c r="AD136" s="35"/>
      <c r="AE136" s="35"/>
      <c r="AR136" s="198" t="s">
        <v>165</v>
      </c>
      <c r="AT136" s="198" t="s">
        <v>161</v>
      </c>
      <c r="AU136" s="198" t="s">
        <v>85</v>
      </c>
      <c r="AY136" s="18" t="s">
        <v>160</v>
      </c>
      <c r="BE136" s="199">
        <f>IF(N136="základní",J136,0)</f>
        <v>0</v>
      </c>
      <c r="BF136" s="199">
        <f>IF(N136="snížená",J136,0)</f>
        <v>0</v>
      </c>
      <c r="BG136" s="199">
        <f>IF(N136="zákl. přenesená",J136,0)</f>
        <v>0</v>
      </c>
      <c r="BH136" s="199">
        <f>IF(N136="sníž. přenesená",J136,0)</f>
        <v>0</v>
      </c>
      <c r="BI136" s="199">
        <f>IF(N136="nulová",J136,0)</f>
        <v>0</v>
      </c>
      <c r="BJ136" s="18" t="s">
        <v>85</v>
      </c>
      <c r="BK136" s="199">
        <f>ROUND(I136*H136,2)</f>
        <v>0</v>
      </c>
      <c r="BL136" s="18" t="s">
        <v>165</v>
      </c>
      <c r="BM136" s="198" t="s">
        <v>578</v>
      </c>
    </row>
    <row r="137" spans="2:51" s="13" customFormat="1" ht="11.25">
      <c r="B137" s="202"/>
      <c r="C137" s="203"/>
      <c r="D137" s="204" t="s">
        <v>181</v>
      </c>
      <c r="E137" s="205" t="s">
        <v>1</v>
      </c>
      <c r="F137" s="206" t="s">
        <v>579</v>
      </c>
      <c r="G137" s="203"/>
      <c r="H137" s="207">
        <v>26.66</v>
      </c>
      <c r="I137" s="208"/>
      <c r="J137" s="203"/>
      <c r="K137" s="203"/>
      <c r="L137" s="209"/>
      <c r="M137" s="210"/>
      <c r="N137" s="211"/>
      <c r="O137" s="211"/>
      <c r="P137" s="211"/>
      <c r="Q137" s="211"/>
      <c r="R137" s="211"/>
      <c r="S137" s="211"/>
      <c r="T137" s="212"/>
      <c r="AT137" s="213" t="s">
        <v>181</v>
      </c>
      <c r="AU137" s="213" t="s">
        <v>85</v>
      </c>
      <c r="AV137" s="13" t="s">
        <v>87</v>
      </c>
      <c r="AW137" s="13" t="s">
        <v>32</v>
      </c>
      <c r="AX137" s="13" t="s">
        <v>77</v>
      </c>
      <c r="AY137" s="213" t="s">
        <v>160</v>
      </c>
    </row>
    <row r="138" spans="2:51" s="14" customFormat="1" ht="11.25">
      <c r="B138" s="223"/>
      <c r="C138" s="224"/>
      <c r="D138" s="204" t="s">
        <v>181</v>
      </c>
      <c r="E138" s="225" t="s">
        <v>1</v>
      </c>
      <c r="F138" s="226" t="s">
        <v>281</v>
      </c>
      <c r="G138" s="224"/>
      <c r="H138" s="227">
        <v>26.66</v>
      </c>
      <c r="I138" s="228"/>
      <c r="J138" s="224"/>
      <c r="K138" s="224"/>
      <c r="L138" s="229"/>
      <c r="M138" s="230"/>
      <c r="N138" s="231"/>
      <c r="O138" s="231"/>
      <c r="P138" s="231"/>
      <c r="Q138" s="231"/>
      <c r="R138" s="231"/>
      <c r="S138" s="231"/>
      <c r="T138" s="232"/>
      <c r="AT138" s="233" t="s">
        <v>181</v>
      </c>
      <c r="AU138" s="233" t="s">
        <v>85</v>
      </c>
      <c r="AV138" s="14" t="s">
        <v>165</v>
      </c>
      <c r="AW138" s="14" t="s">
        <v>32</v>
      </c>
      <c r="AX138" s="14" t="s">
        <v>85</v>
      </c>
      <c r="AY138" s="233" t="s">
        <v>160</v>
      </c>
    </row>
    <row r="139" spans="1:65" s="2" customFormat="1" ht="33" customHeight="1">
      <c r="A139" s="35"/>
      <c r="B139" s="36"/>
      <c r="C139" s="186" t="s">
        <v>198</v>
      </c>
      <c r="D139" s="186" t="s">
        <v>161</v>
      </c>
      <c r="E139" s="187" t="s">
        <v>295</v>
      </c>
      <c r="F139" s="188" t="s">
        <v>296</v>
      </c>
      <c r="G139" s="189" t="s">
        <v>274</v>
      </c>
      <c r="H139" s="190">
        <v>199.087</v>
      </c>
      <c r="I139" s="191"/>
      <c r="J139" s="192">
        <f>ROUND(I139*H139,2)</f>
        <v>0</v>
      </c>
      <c r="K139" s="193"/>
      <c r="L139" s="40"/>
      <c r="M139" s="194" t="s">
        <v>1</v>
      </c>
      <c r="N139" s="195" t="s">
        <v>42</v>
      </c>
      <c r="O139" s="72"/>
      <c r="P139" s="196">
        <f>O139*H139</f>
        <v>0</v>
      </c>
      <c r="Q139" s="196">
        <v>0</v>
      </c>
      <c r="R139" s="196">
        <f>Q139*H139</f>
        <v>0</v>
      </c>
      <c r="S139" s="196">
        <v>0</v>
      </c>
      <c r="T139" s="197">
        <f>S139*H139</f>
        <v>0</v>
      </c>
      <c r="U139" s="35"/>
      <c r="V139" s="35"/>
      <c r="W139" s="35"/>
      <c r="X139" s="35"/>
      <c r="Y139" s="35"/>
      <c r="Z139" s="35"/>
      <c r="AA139" s="35"/>
      <c r="AB139" s="35"/>
      <c r="AC139" s="35"/>
      <c r="AD139" s="35"/>
      <c r="AE139" s="35"/>
      <c r="AR139" s="198" t="s">
        <v>165</v>
      </c>
      <c r="AT139" s="198" t="s">
        <v>161</v>
      </c>
      <c r="AU139" s="198" t="s">
        <v>85</v>
      </c>
      <c r="AY139" s="18" t="s">
        <v>160</v>
      </c>
      <c r="BE139" s="199">
        <f>IF(N139="základní",J139,0)</f>
        <v>0</v>
      </c>
      <c r="BF139" s="199">
        <f>IF(N139="snížená",J139,0)</f>
        <v>0</v>
      </c>
      <c r="BG139" s="199">
        <f>IF(N139="zákl. přenesená",J139,0)</f>
        <v>0</v>
      </c>
      <c r="BH139" s="199">
        <f>IF(N139="sníž. přenesená",J139,0)</f>
        <v>0</v>
      </c>
      <c r="BI139" s="199">
        <f>IF(N139="nulová",J139,0)</f>
        <v>0</v>
      </c>
      <c r="BJ139" s="18" t="s">
        <v>85</v>
      </c>
      <c r="BK139" s="199">
        <f>ROUND(I139*H139,2)</f>
        <v>0</v>
      </c>
      <c r="BL139" s="18" t="s">
        <v>165</v>
      </c>
      <c r="BM139" s="198" t="s">
        <v>580</v>
      </c>
    </row>
    <row r="140" spans="1:47" s="2" customFormat="1" ht="19.5">
      <c r="A140" s="35"/>
      <c r="B140" s="36"/>
      <c r="C140" s="37"/>
      <c r="D140" s="204" t="s">
        <v>187</v>
      </c>
      <c r="E140" s="37"/>
      <c r="F140" s="214" t="s">
        <v>298</v>
      </c>
      <c r="G140" s="37"/>
      <c r="H140" s="37"/>
      <c r="I140" s="215"/>
      <c r="J140" s="37"/>
      <c r="K140" s="37"/>
      <c r="L140" s="40"/>
      <c r="M140" s="216"/>
      <c r="N140" s="217"/>
      <c r="O140" s="72"/>
      <c r="P140" s="72"/>
      <c r="Q140" s="72"/>
      <c r="R140" s="72"/>
      <c r="S140" s="72"/>
      <c r="T140" s="73"/>
      <c r="U140" s="35"/>
      <c r="V140" s="35"/>
      <c r="W140" s="35"/>
      <c r="X140" s="35"/>
      <c r="Y140" s="35"/>
      <c r="Z140" s="35"/>
      <c r="AA140" s="35"/>
      <c r="AB140" s="35"/>
      <c r="AC140" s="35"/>
      <c r="AD140" s="35"/>
      <c r="AE140" s="35"/>
      <c r="AT140" s="18" t="s">
        <v>187</v>
      </c>
      <c r="AU140" s="18" t="s">
        <v>85</v>
      </c>
    </row>
    <row r="141" spans="2:51" s="13" customFormat="1" ht="11.25">
      <c r="B141" s="202"/>
      <c r="C141" s="203"/>
      <c r="D141" s="204" t="s">
        <v>181</v>
      </c>
      <c r="E141" s="205" t="s">
        <v>1</v>
      </c>
      <c r="F141" s="206" t="s">
        <v>581</v>
      </c>
      <c r="G141" s="203"/>
      <c r="H141" s="207">
        <v>199.087</v>
      </c>
      <c r="I141" s="208"/>
      <c r="J141" s="203"/>
      <c r="K141" s="203"/>
      <c r="L141" s="209"/>
      <c r="M141" s="210"/>
      <c r="N141" s="211"/>
      <c r="O141" s="211"/>
      <c r="P141" s="211"/>
      <c r="Q141" s="211"/>
      <c r="R141" s="211"/>
      <c r="S141" s="211"/>
      <c r="T141" s="212"/>
      <c r="AT141" s="213" t="s">
        <v>181</v>
      </c>
      <c r="AU141" s="213" t="s">
        <v>85</v>
      </c>
      <c r="AV141" s="13" t="s">
        <v>87</v>
      </c>
      <c r="AW141" s="13" t="s">
        <v>32</v>
      </c>
      <c r="AX141" s="13" t="s">
        <v>77</v>
      </c>
      <c r="AY141" s="213" t="s">
        <v>160</v>
      </c>
    </row>
    <row r="142" spans="2:51" s="14" customFormat="1" ht="11.25">
      <c r="B142" s="223"/>
      <c r="C142" s="224"/>
      <c r="D142" s="204" t="s">
        <v>181</v>
      </c>
      <c r="E142" s="225" t="s">
        <v>1</v>
      </c>
      <c r="F142" s="226" t="s">
        <v>281</v>
      </c>
      <c r="G142" s="224"/>
      <c r="H142" s="227">
        <v>199.087</v>
      </c>
      <c r="I142" s="228"/>
      <c r="J142" s="224"/>
      <c r="K142" s="224"/>
      <c r="L142" s="229"/>
      <c r="M142" s="230"/>
      <c r="N142" s="231"/>
      <c r="O142" s="231"/>
      <c r="P142" s="231"/>
      <c r="Q142" s="231"/>
      <c r="R142" s="231"/>
      <c r="S142" s="231"/>
      <c r="T142" s="232"/>
      <c r="AT142" s="233" t="s">
        <v>181</v>
      </c>
      <c r="AU142" s="233" t="s">
        <v>85</v>
      </c>
      <c r="AV142" s="14" t="s">
        <v>165</v>
      </c>
      <c r="AW142" s="14" t="s">
        <v>32</v>
      </c>
      <c r="AX142" s="14" t="s">
        <v>85</v>
      </c>
      <c r="AY142" s="233" t="s">
        <v>160</v>
      </c>
    </row>
    <row r="143" spans="1:65" s="2" customFormat="1" ht="33" customHeight="1">
      <c r="A143" s="35"/>
      <c r="B143" s="36"/>
      <c r="C143" s="186" t="s">
        <v>158</v>
      </c>
      <c r="D143" s="186" t="s">
        <v>161</v>
      </c>
      <c r="E143" s="187" t="s">
        <v>300</v>
      </c>
      <c r="F143" s="188" t="s">
        <v>301</v>
      </c>
      <c r="G143" s="189" t="s">
        <v>274</v>
      </c>
      <c r="H143" s="190">
        <v>796.348</v>
      </c>
      <c r="I143" s="191"/>
      <c r="J143" s="192">
        <f>ROUND(I143*H143,2)</f>
        <v>0</v>
      </c>
      <c r="K143" s="193"/>
      <c r="L143" s="40"/>
      <c r="M143" s="194" t="s">
        <v>1</v>
      </c>
      <c r="N143" s="195" t="s">
        <v>42</v>
      </c>
      <c r="O143" s="72"/>
      <c r="P143" s="196">
        <f>O143*H143</f>
        <v>0</v>
      </c>
      <c r="Q143" s="196">
        <v>0</v>
      </c>
      <c r="R143" s="196">
        <f>Q143*H143</f>
        <v>0</v>
      </c>
      <c r="S143" s="196">
        <v>0</v>
      </c>
      <c r="T143" s="197">
        <f>S143*H143</f>
        <v>0</v>
      </c>
      <c r="U143" s="35"/>
      <c r="V143" s="35"/>
      <c r="W143" s="35"/>
      <c r="X143" s="35"/>
      <c r="Y143" s="35"/>
      <c r="Z143" s="35"/>
      <c r="AA143" s="35"/>
      <c r="AB143" s="35"/>
      <c r="AC143" s="35"/>
      <c r="AD143" s="35"/>
      <c r="AE143" s="35"/>
      <c r="AR143" s="198" t="s">
        <v>165</v>
      </c>
      <c r="AT143" s="198" t="s">
        <v>161</v>
      </c>
      <c r="AU143" s="198" t="s">
        <v>85</v>
      </c>
      <c r="AY143" s="18" t="s">
        <v>160</v>
      </c>
      <c r="BE143" s="199">
        <f>IF(N143="základní",J143,0)</f>
        <v>0</v>
      </c>
      <c r="BF143" s="199">
        <f>IF(N143="snížená",J143,0)</f>
        <v>0</v>
      </c>
      <c r="BG143" s="199">
        <f>IF(N143="zákl. přenesená",J143,0)</f>
        <v>0</v>
      </c>
      <c r="BH143" s="199">
        <f>IF(N143="sníž. přenesená",J143,0)</f>
        <v>0</v>
      </c>
      <c r="BI143" s="199">
        <f>IF(N143="nulová",J143,0)</f>
        <v>0</v>
      </c>
      <c r="BJ143" s="18" t="s">
        <v>85</v>
      </c>
      <c r="BK143" s="199">
        <f>ROUND(I143*H143,2)</f>
        <v>0</v>
      </c>
      <c r="BL143" s="18" t="s">
        <v>165</v>
      </c>
      <c r="BM143" s="198" t="s">
        <v>582</v>
      </c>
    </row>
    <row r="144" spans="2:51" s="13" customFormat="1" ht="11.25">
      <c r="B144" s="202"/>
      <c r="C144" s="203"/>
      <c r="D144" s="204" t="s">
        <v>181</v>
      </c>
      <c r="E144" s="205" t="s">
        <v>1</v>
      </c>
      <c r="F144" s="206" t="s">
        <v>581</v>
      </c>
      <c r="G144" s="203"/>
      <c r="H144" s="207">
        <v>199.087</v>
      </c>
      <c r="I144" s="208"/>
      <c r="J144" s="203"/>
      <c r="K144" s="203"/>
      <c r="L144" s="209"/>
      <c r="M144" s="210"/>
      <c r="N144" s="211"/>
      <c r="O144" s="211"/>
      <c r="P144" s="211"/>
      <c r="Q144" s="211"/>
      <c r="R144" s="211"/>
      <c r="S144" s="211"/>
      <c r="T144" s="212"/>
      <c r="AT144" s="213" t="s">
        <v>181</v>
      </c>
      <c r="AU144" s="213" t="s">
        <v>85</v>
      </c>
      <c r="AV144" s="13" t="s">
        <v>87</v>
      </c>
      <c r="AW144" s="13" t="s">
        <v>32</v>
      </c>
      <c r="AX144" s="13" t="s">
        <v>77</v>
      </c>
      <c r="AY144" s="213" t="s">
        <v>160</v>
      </c>
    </row>
    <row r="145" spans="2:51" s="14" customFormat="1" ht="11.25">
      <c r="B145" s="223"/>
      <c r="C145" s="224"/>
      <c r="D145" s="204" t="s">
        <v>181</v>
      </c>
      <c r="E145" s="225" t="s">
        <v>1</v>
      </c>
      <c r="F145" s="226" t="s">
        <v>281</v>
      </c>
      <c r="G145" s="224"/>
      <c r="H145" s="227">
        <v>199.087</v>
      </c>
      <c r="I145" s="228"/>
      <c r="J145" s="224"/>
      <c r="K145" s="224"/>
      <c r="L145" s="229"/>
      <c r="M145" s="230"/>
      <c r="N145" s="231"/>
      <c r="O145" s="231"/>
      <c r="P145" s="231"/>
      <c r="Q145" s="231"/>
      <c r="R145" s="231"/>
      <c r="S145" s="231"/>
      <c r="T145" s="232"/>
      <c r="AT145" s="233" t="s">
        <v>181</v>
      </c>
      <c r="AU145" s="233" t="s">
        <v>85</v>
      </c>
      <c r="AV145" s="14" t="s">
        <v>165</v>
      </c>
      <c r="AW145" s="14" t="s">
        <v>32</v>
      </c>
      <c r="AX145" s="14" t="s">
        <v>85</v>
      </c>
      <c r="AY145" s="233" t="s">
        <v>160</v>
      </c>
    </row>
    <row r="146" spans="2:51" s="13" customFormat="1" ht="11.25">
      <c r="B146" s="202"/>
      <c r="C146" s="203"/>
      <c r="D146" s="204" t="s">
        <v>181</v>
      </c>
      <c r="E146" s="203"/>
      <c r="F146" s="206" t="s">
        <v>583</v>
      </c>
      <c r="G146" s="203"/>
      <c r="H146" s="207">
        <v>796.348</v>
      </c>
      <c r="I146" s="208"/>
      <c r="J146" s="203"/>
      <c r="K146" s="203"/>
      <c r="L146" s="209"/>
      <c r="M146" s="210"/>
      <c r="N146" s="211"/>
      <c r="O146" s="211"/>
      <c r="P146" s="211"/>
      <c r="Q146" s="211"/>
      <c r="R146" s="211"/>
      <c r="S146" s="211"/>
      <c r="T146" s="212"/>
      <c r="AT146" s="213" t="s">
        <v>181</v>
      </c>
      <c r="AU146" s="213" t="s">
        <v>85</v>
      </c>
      <c r="AV146" s="13" t="s">
        <v>87</v>
      </c>
      <c r="AW146" s="13" t="s">
        <v>4</v>
      </c>
      <c r="AX146" s="13" t="s">
        <v>85</v>
      </c>
      <c r="AY146" s="213" t="s">
        <v>160</v>
      </c>
    </row>
    <row r="147" spans="1:65" s="2" customFormat="1" ht="21.75" customHeight="1">
      <c r="A147" s="35"/>
      <c r="B147" s="36"/>
      <c r="C147" s="186" t="s">
        <v>207</v>
      </c>
      <c r="D147" s="186" t="s">
        <v>161</v>
      </c>
      <c r="E147" s="187" t="s">
        <v>304</v>
      </c>
      <c r="F147" s="188" t="s">
        <v>305</v>
      </c>
      <c r="G147" s="189" t="s">
        <v>274</v>
      </c>
      <c r="H147" s="190">
        <v>38.132</v>
      </c>
      <c r="I147" s="191"/>
      <c r="J147" s="192">
        <f>ROUND(I147*H147,2)</f>
        <v>0</v>
      </c>
      <c r="K147" s="193"/>
      <c r="L147" s="40"/>
      <c r="M147" s="194" t="s">
        <v>1</v>
      </c>
      <c r="N147" s="195" t="s">
        <v>42</v>
      </c>
      <c r="O147" s="72"/>
      <c r="P147" s="196">
        <f>O147*H147</f>
        <v>0</v>
      </c>
      <c r="Q147" s="196">
        <v>0</v>
      </c>
      <c r="R147" s="196">
        <f>Q147*H147</f>
        <v>0</v>
      </c>
      <c r="S147" s="196">
        <v>0</v>
      </c>
      <c r="T147" s="197">
        <f>S147*H147</f>
        <v>0</v>
      </c>
      <c r="U147" s="35"/>
      <c r="V147" s="35"/>
      <c r="W147" s="35"/>
      <c r="X147" s="35"/>
      <c r="Y147" s="35"/>
      <c r="Z147" s="35"/>
      <c r="AA147" s="35"/>
      <c r="AB147" s="35"/>
      <c r="AC147" s="35"/>
      <c r="AD147" s="35"/>
      <c r="AE147" s="35"/>
      <c r="AR147" s="198" t="s">
        <v>165</v>
      </c>
      <c r="AT147" s="198" t="s">
        <v>161</v>
      </c>
      <c r="AU147" s="198" t="s">
        <v>85</v>
      </c>
      <c r="AY147" s="18" t="s">
        <v>160</v>
      </c>
      <c r="BE147" s="199">
        <f>IF(N147="základní",J147,0)</f>
        <v>0</v>
      </c>
      <c r="BF147" s="199">
        <f>IF(N147="snížená",J147,0)</f>
        <v>0</v>
      </c>
      <c r="BG147" s="199">
        <f>IF(N147="zákl. přenesená",J147,0)</f>
        <v>0</v>
      </c>
      <c r="BH147" s="199">
        <f>IF(N147="sníž. přenesená",J147,0)</f>
        <v>0</v>
      </c>
      <c r="BI147" s="199">
        <f>IF(N147="nulová",J147,0)</f>
        <v>0</v>
      </c>
      <c r="BJ147" s="18" t="s">
        <v>85</v>
      </c>
      <c r="BK147" s="199">
        <f>ROUND(I147*H147,2)</f>
        <v>0</v>
      </c>
      <c r="BL147" s="18" t="s">
        <v>165</v>
      </c>
      <c r="BM147" s="198" t="s">
        <v>584</v>
      </c>
    </row>
    <row r="148" spans="2:51" s="13" customFormat="1" ht="11.25">
      <c r="B148" s="202"/>
      <c r="C148" s="203"/>
      <c r="D148" s="204" t="s">
        <v>181</v>
      </c>
      <c r="E148" s="205" t="s">
        <v>1</v>
      </c>
      <c r="F148" s="206" t="s">
        <v>579</v>
      </c>
      <c r="G148" s="203"/>
      <c r="H148" s="207">
        <v>26.66</v>
      </c>
      <c r="I148" s="208"/>
      <c r="J148" s="203"/>
      <c r="K148" s="203"/>
      <c r="L148" s="209"/>
      <c r="M148" s="210"/>
      <c r="N148" s="211"/>
      <c r="O148" s="211"/>
      <c r="P148" s="211"/>
      <c r="Q148" s="211"/>
      <c r="R148" s="211"/>
      <c r="S148" s="211"/>
      <c r="T148" s="212"/>
      <c r="AT148" s="213" t="s">
        <v>181</v>
      </c>
      <c r="AU148" s="213" t="s">
        <v>85</v>
      </c>
      <c r="AV148" s="13" t="s">
        <v>87</v>
      </c>
      <c r="AW148" s="13" t="s">
        <v>32</v>
      </c>
      <c r="AX148" s="13" t="s">
        <v>77</v>
      </c>
      <c r="AY148" s="213" t="s">
        <v>160</v>
      </c>
    </row>
    <row r="149" spans="2:51" s="13" customFormat="1" ht="11.25">
      <c r="B149" s="202"/>
      <c r="C149" s="203"/>
      <c r="D149" s="204" t="s">
        <v>181</v>
      </c>
      <c r="E149" s="205" t="s">
        <v>1</v>
      </c>
      <c r="F149" s="206" t="s">
        <v>585</v>
      </c>
      <c r="G149" s="203"/>
      <c r="H149" s="207">
        <v>11.472</v>
      </c>
      <c r="I149" s="208"/>
      <c r="J149" s="203"/>
      <c r="K149" s="203"/>
      <c r="L149" s="209"/>
      <c r="M149" s="210"/>
      <c r="N149" s="211"/>
      <c r="O149" s="211"/>
      <c r="P149" s="211"/>
      <c r="Q149" s="211"/>
      <c r="R149" s="211"/>
      <c r="S149" s="211"/>
      <c r="T149" s="212"/>
      <c r="AT149" s="213" t="s">
        <v>181</v>
      </c>
      <c r="AU149" s="213" t="s">
        <v>85</v>
      </c>
      <c r="AV149" s="13" t="s">
        <v>87</v>
      </c>
      <c r="AW149" s="13" t="s">
        <v>32</v>
      </c>
      <c r="AX149" s="13" t="s">
        <v>77</v>
      </c>
      <c r="AY149" s="213" t="s">
        <v>160</v>
      </c>
    </row>
    <row r="150" spans="2:51" s="14" customFormat="1" ht="11.25">
      <c r="B150" s="223"/>
      <c r="C150" s="224"/>
      <c r="D150" s="204" t="s">
        <v>181</v>
      </c>
      <c r="E150" s="225" t="s">
        <v>1</v>
      </c>
      <c r="F150" s="226" t="s">
        <v>281</v>
      </c>
      <c r="G150" s="224"/>
      <c r="H150" s="227">
        <v>38.132</v>
      </c>
      <c r="I150" s="228"/>
      <c r="J150" s="224"/>
      <c r="K150" s="224"/>
      <c r="L150" s="229"/>
      <c r="M150" s="230"/>
      <c r="N150" s="231"/>
      <c r="O150" s="231"/>
      <c r="P150" s="231"/>
      <c r="Q150" s="231"/>
      <c r="R150" s="231"/>
      <c r="S150" s="231"/>
      <c r="T150" s="232"/>
      <c r="AT150" s="233" t="s">
        <v>181</v>
      </c>
      <c r="AU150" s="233" t="s">
        <v>85</v>
      </c>
      <c r="AV150" s="14" t="s">
        <v>165</v>
      </c>
      <c r="AW150" s="14" t="s">
        <v>32</v>
      </c>
      <c r="AX150" s="14" t="s">
        <v>85</v>
      </c>
      <c r="AY150" s="233" t="s">
        <v>160</v>
      </c>
    </row>
    <row r="151" spans="1:65" s="2" customFormat="1" ht="21.75" customHeight="1">
      <c r="A151" s="35"/>
      <c r="B151" s="36"/>
      <c r="C151" s="186" t="s">
        <v>214</v>
      </c>
      <c r="D151" s="186" t="s">
        <v>161</v>
      </c>
      <c r="E151" s="187" t="s">
        <v>308</v>
      </c>
      <c r="F151" s="188" t="s">
        <v>309</v>
      </c>
      <c r="G151" s="189" t="s">
        <v>274</v>
      </c>
      <c r="H151" s="190">
        <v>13.33</v>
      </c>
      <c r="I151" s="191"/>
      <c r="J151" s="192">
        <f>ROUND(I151*H151,2)</f>
        <v>0</v>
      </c>
      <c r="K151" s="193"/>
      <c r="L151" s="40"/>
      <c r="M151" s="194" t="s">
        <v>1</v>
      </c>
      <c r="N151" s="195" t="s">
        <v>42</v>
      </c>
      <c r="O151" s="72"/>
      <c r="P151" s="196">
        <f>O151*H151</f>
        <v>0</v>
      </c>
      <c r="Q151" s="196">
        <v>0</v>
      </c>
      <c r="R151" s="196">
        <f>Q151*H151</f>
        <v>0</v>
      </c>
      <c r="S151" s="196">
        <v>0</v>
      </c>
      <c r="T151" s="197">
        <f>S151*H151</f>
        <v>0</v>
      </c>
      <c r="U151" s="35"/>
      <c r="V151" s="35"/>
      <c r="W151" s="35"/>
      <c r="X151" s="35"/>
      <c r="Y151" s="35"/>
      <c r="Z151" s="35"/>
      <c r="AA151" s="35"/>
      <c r="AB151" s="35"/>
      <c r="AC151" s="35"/>
      <c r="AD151" s="35"/>
      <c r="AE151" s="35"/>
      <c r="AR151" s="198" t="s">
        <v>165</v>
      </c>
      <c r="AT151" s="198" t="s">
        <v>161</v>
      </c>
      <c r="AU151" s="198" t="s">
        <v>85</v>
      </c>
      <c r="AY151" s="18" t="s">
        <v>160</v>
      </c>
      <c r="BE151" s="199">
        <f>IF(N151="základní",J151,0)</f>
        <v>0</v>
      </c>
      <c r="BF151" s="199">
        <f>IF(N151="snížená",J151,0)</f>
        <v>0</v>
      </c>
      <c r="BG151" s="199">
        <f>IF(N151="zákl. přenesená",J151,0)</f>
        <v>0</v>
      </c>
      <c r="BH151" s="199">
        <f>IF(N151="sníž. přenesená",J151,0)</f>
        <v>0</v>
      </c>
      <c r="BI151" s="199">
        <f>IF(N151="nulová",J151,0)</f>
        <v>0</v>
      </c>
      <c r="BJ151" s="18" t="s">
        <v>85</v>
      </c>
      <c r="BK151" s="199">
        <f>ROUND(I151*H151,2)</f>
        <v>0</v>
      </c>
      <c r="BL151" s="18" t="s">
        <v>165</v>
      </c>
      <c r="BM151" s="198" t="s">
        <v>586</v>
      </c>
    </row>
    <row r="152" spans="1:47" s="2" customFormat="1" ht="19.5">
      <c r="A152" s="35"/>
      <c r="B152" s="36"/>
      <c r="C152" s="37"/>
      <c r="D152" s="204" t="s">
        <v>187</v>
      </c>
      <c r="E152" s="37"/>
      <c r="F152" s="214" t="s">
        <v>311</v>
      </c>
      <c r="G152" s="37"/>
      <c r="H152" s="37"/>
      <c r="I152" s="215"/>
      <c r="J152" s="37"/>
      <c r="K152" s="37"/>
      <c r="L152" s="40"/>
      <c r="M152" s="216"/>
      <c r="N152" s="217"/>
      <c r="O152" s="72"/>
      <c r="P152" s="72"/>
      <c r="Q152" s="72"/>
      <c r="R152" s="72"/>
      <c r="S152" s="72"/>
      <c r="T152" s="73"/>
      <c r="U152" s="35"/>
      <c r="V152" s="35"/>
      <c r="W152" s="35"/>
      <c r="X152" s="35"/>
      <c r="Y152" s="35"/>
      <c r="Z152" s="35"/>
      <c r="AA152" s="35"/>
      <c r="AB152" s="35"/>
      <c r="AC152" s="35"/>
      <c r="AD152" s="35"/>
      <c r="AE152" s="35"/>
      <c r="AT152" s="18" t="s">
        <v>187</v>
      </c>
      <c r="AU152" s="18" t="s">
        <v>85</v>
      </c>
    </row>
    <row r="153" spans="2:51" s="13" customFormat="1" ht="11.25">
      <c r="B153" s="202"/>
      <c r="C153" s="203"/>
      <c r="D153" s="204" t="s">
        <v>181</v>
      </c>
      <c r="E153" s="205" t="s">
        <v>1</v>
      </c>
      <c r="F153" s="206" t="s">
        <v>587</v>
      </c>
      <c r="G153" s="203"/>
      <c r="H153" s="207">
        <v>13.33</v>
      </c>
      <c r="I153" s="208"/>
      <c r="J153" s="203"/>
      <c r="K153" s="203"/>
      <c r="L153" s="209"/>
      <c r="M153" s="210"/>
      <c r="N153" s="211"/>
      <c r="O153" s="211"/>
      <c r="P153" s="211"/>
      <c r="Q153" s="211"/>
      <c r="R153" s="211"/>
      <c r="S153" s="211"/>
      <c r="T153" s="212"/>
      <c r="AT153" s="213" t="s">
        <v>181</v>
      </c>
      <c r="AU153" s="213" t="s">
        <v>85</v>
      </c>
      <c r="AV153" s="13" t="s">
        <v>87</v>
      </c>
      <c r="AW153" s="13" t="s">
        <v>32</v>
      </c>
      <c r="AX153" s="13" t="s">
        <v>85</v>
      </c>
      <c r="AY153" s="213" t="s">
        <v>160</v>
      </c>
    </row>
    <row r="154" spans="1:65" s="2" customFormat="1" ht="16.5" customHeight="1">
      <c r="A154" s="35"/>
      <c r="B154" s="36"/>
      <c r="C154" s="186" t="s">
        <v>219</v>
      </c>
      <c r="D154" s="186" t="s">
        <v>161</v>
      </c>
      <c r="E154" s="187" t="s">
        <v>313</v>
      </c>
      <c r="F154" s="188" t="s">
        <v>314</v>
      </c>
      <c r="G154" s="189" t="s">
        <v>274</v>
      </c>
      <c r="H154" s="190">
        <v>199.087</v>
      </c>
      <c r="I154" s="191"/>
      <c r="J154" s="192">
        <f>ROUND(I154*H154,2)</f>
        <v>0</v>
      </c>
      <c r="K154" s="193"/>
      <c r="L154" s="40"/>
      <c r="M154" s="194" t="s">
        <v>1</v>
      </c>
      <c r="N154" s="195" t="s">
        <v>42</v>
      </c>
      <c r="O154" s="72"/>
      <c r="P154" s="196">
        <f>O154*H154</f>
        <v>0</v>
      </c>
      <c r="Q154" s="196">
        <v>0</v>
      </c>
      <c r="R154" s="196">
        <f>Q154*H154</f>
        <v>0</v>
      </c>
      <c r="S154" s="196">
        <v>0</v>
      </c>
      <c r="T154" s="197">
        <f>S154*H154</f>
        <v>0</v>
      </c>
      <c r="U154" s="35"/>
      <c r="V154" s="35"/>
      <c r="W154" s="35"/>
      <c r="X154" s="35"/>
      <c r="Y154" s="35"/>
      <c r="Z154" s="35"/>
      <c r="AA154" s="35"/>
      <c r="AB154" s="35"/>
      <c r="AC154" s="35"/>
      <c r="AD154" s="35"/>
      <c r="AE154" s="35"/>
      <c r="AR154" s="198" t="s">
        <v>165</v>
      </c>
      <c r="AT154" s="198" t="s">
        <v>161</v>
      </c>
      <c r="AU154" s="198" t="s">
        <v>85</v>
      </c>
      <c r="AY154" s="18" t="s">
        <v>160</v>
      </c>
      <c r="BE154" s="199">
        <f>IF(N154="základní",J154,0)</f>
        <v>0</v>
      </c>
      <c r="BF154" s="199">
        <f>IF(N154="snížená",J154,0)</f>
        <v>0</v>
      </c>
      <c r="BG154" s="199">
        <f>IF(N154="zákl. přenesená",J154,0)</f>
        <v>0</v>
      </c>
      <c r="BH154" s="199">
        <f>IF(N154="sníž. přenesená",J154,0)</f>
        <v>0</v>
      </c>
      <c r="BI154" s="199">
        <f>IF(N154="nulová",J154,0)</f>
        <v>0</v>
      </c>
      <c r="BJ154" s="18" t="s">
        <v>85</v>
      </c>
      <c r="BK154" s="199">
        <f>ROUND(I154*H154,2)</f>
        <v>0</v>
      </c>
      <c r="BL154" s="18" t="s">
        <v>165</v>
      </c>
      <c r="BM154" s="198" t="s">
        <v>588</v>
      </c>
    </row>
    <row r="155" spans="1:65" s="2" customFormat="1" ht="21.75" customHeight="1">
      <c r="A155" s="35"/>
      <c r="B155" s="36"/>
      <c r="C155" s="186" t="s">
        <v>224</v>
      </c>
      <c r="D155" s="186" t="s">
        <v>161</v>
      </c>
      <c r="E155" s="187" t="s">
        <v>317</v>
      </c>
      <c r="F155" s="188" t="s">
        <v>261</v>
      </c>
      <c r="G155" s="189" t="s">
        <v>217</v>
      </c>
      <c r="H155" s="190">
        <v>348.402</v>
      </c>
      <c r="I155" s="191"/>
      <c r="J155" s="192">
        <f>ROUND(I155*H155,2)</f>
        <v>0</v>
      </c>
      <c r="K155" s="193"/>
      <c r="L155" s="40"/>
      <c r="M155" s="194" t="s">
        <v>1</v>
      </c>
      <c r="N155" s="195" t="s">
        <v>42</v>
      </c>
      <c r="O155" s="72"/>
      <c r="P155" s="196">
        <f>O155*H155</f>
        <v>0</v>
      </c>
      <c r="Q155" s="196">
        <v>0</v>
      </c>
      <c r="R155" s="196">
        <f>Q155*H155</f>
        <v>0</v>
      </c>
      <c r="S155" s="196">
        <v>0</v>
      </c>
      <c r="T155" s="197">
        <f>S155*H155</f>
        <v>0</v>
      </c>
      <c r="U155" s="35"/>
      <c r="V155" s="35"/>
      <c r="W155" s="35"/>
      <c r="X155" s="35"/>
      <c r="Y155" s="35"/>
      <c r="Z155" s="35"/>
      <c r="AA155" s="35"/>
      <c r="AB155" s="35"/>
      <c r="AC155" s="35"/>
      <c r="AD155" s="35"/>
      <c r="AE155" s="35"/>
      <c r="AR155" s="198" t="s">
        <v>165</v>
      </c>
      <c r="AT155" s="198" t="s">
        <v>161</v>
      </c>
      <c r="AU155" s="198" t="s">
        <v>85</v>
      </c>
      <c r="AY155" s="18" t="s">
        <v>160</v>
      </c>
      <c r="BE155" s="199">
        <f>IF(N155="základní",J155,0)</f>
        <v>0</v>
      </c>
      <c r="BF155" s="199">
        <f>IF(N155="snížená",J155,0)</f>
        <v>0</v>
      </c>
      <c r="BG155" s="199">
        <f>IF(N155="zákl. přenesená",J155,0)</f>
        <v>0</v>
      </c>
      <c r="BH155" s="199">
        <f>IF(N155="sníž. přenesená",J155,0)</f>
        <v>0</v>
      </c>
      <c r="BI155" s="199">
        <f>IF(N155="nulová",J155,0)</f>
        <v>0</v>
      </c>
      <c r="BJ155" s="18" t="s">
        <v>85</v>
      </c>
      <c r="BK155" s="199">
        <f>ROUND(I155*H155,2)</f>
        <v>0</v>
      </c>
      <c r="BL155" s="18" t="s">
        <v>165</v>
      </c>
      <c r="BM155" s="198" t="s">
        <v>589</v>
      </c>
    </row>
    <row r="156" spans="2:51" s="13" customFormat="1" ht="11.25">
      <c r="B156" s="202"/>
      <c r="C156" s="203"/>
      <c r="D156" s="204" t="s">
        <v>181</v>
      </c>
      <c r="E156" s="203"/>
      <c r="F156" s="206" t="s">
        <v>590</v>
      </c>
      <c r="G156" s="203"/>
      <c r="H156" s="207">
        <v>348.402</v>
      </c>
      <c r="I156" s="208"/>
      <c r="J156" s="203"/>
      <c r="K156" s="203"/>
      <c r="L156" s="209"/>
      <c r="M156" s="210"/>
      <c r="N156" s="211"/>
      <c r="O156" s="211"/>
      <c r="P156" s="211"/>
      <c r="Q156" s="211"/>
      <c r="R156" s="211"/>
      <c r="S156" s="211"/>
      <c r="T156" s="212"/>
      <c r="AT156" s="213" t="s">
        <v>181</v>
      </c>
      <c r="AU156" s="213" t="s">
        <v>85</v>
      </c>
      <c r="AV156" s="13" t="s">
        <v>87</v>
      </c>
      <c r="AW156" s="13" t="s">
        <v>4</v>
      </c>
      <c r="AX156" s="13" t="s">
        <v>85</v>
      </c>
      <c r="AY156" s="213" t="s">
        <v>160</v>
      </c>
    </row>
    <row r="157" spans="1:65" s="2" customFormat="1" ht="16.5" customHeight="1">
      <c r="A157" s="35"/>
      <c r="B157" s="36"/>
      <c r="C157" s="186" t="s">
        <v>229</v>
      </c>
      <c r="D157" s="186" t="s">
        <v>161</v>
      </c>
      <c r="E157" s="187" t="s">
        <v>331</v>
      </c>
      <c r="F157" s="188" t="s">
        <v>332</v>
      </c>
      <c r="G157" s="189" t="s">
        <v>179</v>
      </c>
      <c r="H157" s="190">
        <v>475.46</v>
      </c>
      <c r="I157" s="191"/>
      <c r="J157" s="192">
        <f>ROUND(I157*H157,2)</f>
        <v>0</v>
      </c>
      <c r="K157" s="193"/>
      <c r="L157" s="40"/>
      <c r="M157" s="194" t="s">
        <v>1</v>
      </c>
      <c r="N157" s="195" t="s">
        <v>42</v>
      </c>
      <c r="O157" s="72"/>
      <c r="P157" s="196">
        <f>O157*H157</f>
        <v>0</v>
      </c>
      <c r="Q157" s="196">
        <v>0</v>
      </c>
      <c r="R157" s="196">
        <f>Q157*H157</f>
        <v>0</v>
      </c>
      <c r="S157" s="196">
        <v>0</v>
      </c>
      <c r="T157" s="197">
        <f>S157*H157</f>
        <v>0</v>
      </c>
      <c r="U157" s="35"/>
      <c r="V157" s="35"/>
      <c r="W157" s="35"/>
      <c r="X157" s="35"/>
      <c r="Y157" s="35"/>
      <c r="Z157" s="35"/>
      <c r="AA157" s="35"/>
      <c r="AB157" s="35"/>
      <c r="AC157" s="35"/>
      <c r="AD157" s="35"/>
      <c r="AE157" s="35"/>
      <c r="AR157" s="198" t="s">
        <v>165</v>
      </c>
      <c r="AT157" s="198" t="s">
        <v>161</v>
      </c>
      <c r="AU157" s="198" t="s">
        <v>85</v>
      </c>
      <c r="AY157" s="18" t="s">
        <v>160</v>
      </c>
      <c r="BE157" s="199">
        <f>IF(N157="základní",J157,0)</f>
        <v>0</v>
      </c>
      <c r="BF157" s="199">
        <f>IF(N157="snížená",J157,0)</f>
        <v>0</v>
      </c>
      <c r="BG157" s="199">
        <f>IF(N157="zákl. přenesená",J157,0)</f>
        <v>0</v>
      </c>
      <c r="BH157" s="199">
        <f>IF(N157="sníž. přenesená",J157,0)</f>
        <v>0</v>
      </c>
      <c r="BI157" s="199">
        <f>IF(N157="nulová",J157,0)</f>
        <v>0</v>
      </c>
      <c r="BJ157" s="18" t="s">
        <v>85</v>
      </c>
      <c r="BK157" s="199">
        <f>ROUND(I157*H157,2)</f>
        <v>0</v>
      </c>
      <c r="BL157" s="18" t="s">
        <v>165</v>
      </c>
      <c r="BM157" s="198" t="s">
        <v>591</v>
      </c>
    </row>
    <row r="158" spans="2:51" s="13" customFormat="1" ht="11.25">
      <c r="B158" s="202"/>
      <c r="C158" s="203"/>
      <c r="D158" s="204" t="s">
        <v>181</v>
      </c>
      <c r="E158" s="205" t="s">
        <v>1</v>
      </c>
      <c r="F158" s="206" t="s">
        <v>592</v>
      </c>
      <c r="G158" s="203"/>
      <c r="H158" s="207">
        <v>388.69</v>
      </c>
      <c r="I158" s="208"/>
      <c r="J158" s="203"/>
      <c r="K158" s="203"/>
      <c r="L158" s="209"/>
      <c r="M158" s="210"/>
      <c r="N158" s="211"/>
      <c r="O158" s="211"/>
      <c r="P158" s="211"/>
      <c r="Q158" s="211"/>
      <c r="R158" s="211"/>
      <c r="S158" s="211"/>
      <c r="T158" s="212"/>
      <c r="AT158" s="213" t="s">
        <v>181</v>
      </c>
      <c r="AU158" s="213" t="s">
        <v>85</v>
      </c>
      <c r="AV158" s="13" t="s">
        <v>87</v>
      </c>
      <c r="AW158" s="13" t="s">
        <v>32</v>
      </c>
      <c r="AX158" s="13" t="s">
        <v>77</v>
      </c>
      <c r="AY158" s="213" t="s">
        <v>160</v>
      </c>
    </row>
    <row r="159" spans="2:51" s="13" customFormat="1" ht="11.25">
      <c r="B159" s="202"/>
      <c r="C159" s="203"/>
      <c r="D159" s="204" t="s">
        <v>181</v>
      </c>
      <c r="E159" s="205" t="s">
        <v>1</v>
      </c>
      <c r="F159" s="206" t="s">
        <v>593</v>
      </c>
      <c r="G159" s="203"/>
      <c r="H159" s="207">
        <v>35.09</v>
      </c>
      <c r="I159" s="208"/>
      <c r="J159" s="203"/>
      <c r="K159" s="203"/>
      <c r="L159" s="209"/>
      <c r="M159" s="210"/>
      <c r="N159" s="211"/>
      <c r="O159" s="211"/>
      <c r="P159" s="211"/>
      <c r="Q159" s="211"/>
      <c r="R159" s="211"/>
      <c r="S159" s="211"/>
      <c r="T159" s="212"/>
      <c r="AT159" s="213" t="s">
        <v>181</v>
      </c>
      <c r="AU159" s="213" t="s">
        <v>85</v>
      </c>
      <c r="AV159" s="13" t="s">
        <v>87</v>
      </c>
      <c r="AW159" s="13" t="s">
        <v>32</v>
      </c>
      <c r="AX159" s="13" t="s">
        <v>77</v>
      </c>
      <c r="AY159" s="213" t="s">
        <v>160</v>
      </c>
    </row>
    <row r="160" spans="2:51" s="13" customFormat="1" ht="11.25">
      <c r="B160" s="202"/>
      <c r="C160" s="203"/>
      <c r="D160" s="204" t="s">
        <v>181</v>
      </c>
      <c r="E160" s="205" t="s">
        <v>1</v>
      </c>
      <c r="F160" s="206" t="s">
        <v>594</v>
      </c>
      <c r="G160" s="203"/>
      <c r="H160" s="207">
        <v>51.68</v>
      </c>
      <c r="I160" s="208"/>
      <c r="J160" s="203"/>
      <c r="K160" s="203"/>
      <c r="L160" s="209"/>
      <c r="M160" s="210"/>
      <c r="N160" s="211"/>
      <c r="O160" s="211"/>
      <c r="P160" s="211"/>
      <c r="Q160" s="211"/>
      <c r="R160" s="211"/>
      <c r="S160" s="211"/>
      <c r="T160" s="212"/>
      <c r="AT160" s="213" t="s">
        <v>181</v>
      </c>
      <c r="AU160" s="213" t="s">
        <v>85</v>
      </c>
      <c r="AV160" s="13" t="s">
        <v>87</v>
      </c>
      <c r="AW160" s="13" t="s">
        <v>32</v>
      </c>
      <c r="AX160" s="13" t="s">
        <v>77</v>
      </c>
      <c r="AY160" s="213" t="s">
        <v>160</v>
      </c>
    </row>
    <row r="161" spans="2:51" s="14" customFormat="1" ht="11.25">
      <c r="B161" s="223"/>
      <c r="C161" s="224"/>
      <c r="D161" s="204" t="s">
        <v>181</v>
      </c>
      <c r="E161" s="225" t="s">
        <v>1</v>
      </c>
      <c r="F161" s="226" t="s">
        <v>281</v>
      </c>
      <c r="G161" s="224"/>
      <c r="H161" s="227">
        <v>475.46</v>
      </c>
      <c r="I161" s="228"/>
      <c r="J161" s="224"/>
      <c r="K161" s="224"/>
      <c r="L161" s="229"/>
      <c r="M161" s="230"/>
      <c r="N161" s="231"/>
      <c r="O161" s="231"/>
      <c r="P161" s="231"/>
      <c r="Q161" s="231"/>
      <c r="R161" s="231"/>
      <c r="S161" s="231"/>
      <c r="T161" s="232"/>
      <c r="AT161" s="233" t="s">
        <v>181</v>
      </c>
      <c r="AU161" s="233" t="s">
        <v>85</v>
      </c>
      <c r="AV161" s="14" t="s">
        <v>165</v>
      </c>
      <c r="AW161" s="14" t="s">
        <v>32</v>
      </c>
      <c r="AX161" s="14" t="s">
        <v>85</v>
      </c>
      <c r="AY161" s="233" t="s">
        <v>160</v>
      </c>
    </row>
    <row r="162" spans="2:63" s="12" customFormat="1" ht="25.9" customHeight="1">
      <c r="B162" s="172"/>
      <c r="C162" s="173"/>
      <c r="D162" s="174" t="s">
        <v>76</v>
      </c>
      <c r="E162" s="175" t="s">
        <v>87</v>
      </c>
      <c r="F162" s="175" t="s">
        <v>254</v>
      </c>
      <c r="G162" s="173"/>
      <c r="H162" s="173"/>
      <c r="I162" s="176"/>
      <c r="J162" s="177">
        <f>BK162</f>
        <v>0</v>
      </c>
      <c r="K162" s="173"/>
      <c r="L162" s="178"/>
      <c r="M162" s="179"/>
      <c r="N162" s="180"/>
      <c r="O162" s="180"/>
      <c r="P162" s="181">
        <f>SUM(P163:P164)</f>
        <v>0</v>
      </c>
      <c r="Q162" s="180"/>
      <c r="R162" s="181">
        <f>SUM(R163:R164)</f>
        <v>14.682009</v>
      </c>
      <c r="S162" s="180"/>
      <c r="T162" s="182">
        <f>SUM(T163:T164)</f>
        <v>0</v>
      </c>
      <c r="AR162" s="183" t="s">
        <v>85</v>
      </c>
      <c r="AT162" s="184" t="s">
        <v>76</v>
      </c>
      <c r="AU162" s="184" t="s">
        <v>77</v>
      </c>
      <c r="AY162" s="183" t="s">
        <v>160</v>
      </c>
      <c r="BK162" s="185">
        <f>SUM(BK163:BK164)</f>
        <v>0</v>
      </c>
    </row>
    <row r="163" spans="1:65" s="2" customFormat="1" ht="33" customHeight="1">
      <c r="A163" s="35"/>
      <c r="B163" s="36"/>
      <c r="C163" s="186" t="s">
        <v>8</v>
      </c>
      <c r="D163" s="186" t="s">
        <v>161</v>
      </c>
      <c r="E163" s="187" t="s">
        <v>255</v>
      </c>
      <c r="F163" s="188" t="s">
        <v>256</v>
      </c>
      <c r="G163" s="189" t="s">
        <v>210</v>
      </c>
      <c r="H163" s="190">
        <v>71.7</v>
      </c>
      <c r="I163" s="191"/>
      <c r="J163" s="192">
        <f>ROUND(I163*H163,2)</f>
        <v>0</v>
      </c>
      <c r="K163" s="193"/>
      <c r="L163" s="40"/>
      <c r="M163" s="194" t="s">
        <v>1</v>
      </c>
      <c r="N163" s="195" t="s">
        <v>42</v>
      </c>
      <c r="O163" s="72"/>
      <c r="P163" s="196">
        <f>O163*H163</f>
        <v>0</v>
      </c>
      <c r="Q163" s="196">
        <v>0.20477</v>
      </c>
      <c r="R163" s="196">
        <f>Q163*H163</f>
        <v>14.682009</v>
      </c>
      <c r="S163" s="196">
        <v>0</v>
      </c>
      <c r="T163" s="197">
        <f>S163*H163</f>
        <v>0</v>
      </c>
      <c r="U163" s="35"/>
      <c r="V163" s="35"/>
      <c r="W163" s="35"/>
      <c r="X163" s="35"/>
      <c r="Y163" s="35"/>
      <c r="Z163" s="35"/>
      <c r="AA163" s="35"/>
      <c r="AB163" s="35"/>
      <c r="AC163" s="35"/>
      <c r="AD163" s="35"/>
      <c r="AE163" s="35"/>
      <c r="AR163" s="198" t="s">
        <v>165</v>
      </c>
      <c r="AT163" s="198" t="s">
        <v>161</v>
      </c>
      <c r="AU163" s="198" t="s">
        <v>85</v>
      </c>
      <c r="AY163" s="18" t="s">
        <v>160</v>
      </c>
      <c r="BE163" s="199">
        <f>IF(N163="základní",J163,0)</f>
        <v>0</v>
      </c>
      <c r="BF163" s="199">
        <f>IF(N163="snížená",J163,0)</f>
        <v>0</v>
      </c>
      <c r="BG163" s="199">
        <f>IF(N163="zákl. přenesená",J163,0)</f>
        <v>0</v>
      </c>
      <c r="BH163" s="199">
        <f>IF(N163="sníž. přenesená",J163,0)</f>
        <v>0</v>
      </c>
      <c r="BI163" s="199">
        <f>IF(N163="nulová",J163,0)</f>
        <v>0</v>
      </c>
      <c r="BJ163" s="18" t="s">
        <v>85</v>
      </c>
      <c r="BK163" s="199">
        <f>ROUND(I163*H163,2)</f>
        <v>0</v>
      </c>
      <c r="BL163" s="18" t="s">
        <v>165</v>
      </c>
      <c r="BM163" s="198" t="s">
        <v>595</v>
      </c>
    </row>
    <row r="164" spans="1:47" s="2" customFormat="1" ht="19.5">
      <c r="A164" s="35"/>
      <c r="B164" s="36"/>
      <c r="C164" s="37"/>
      <c r="D164" s="204" t="s">
        <v>187</v>
      </c>
      <c r="E164" s="37"/>
      <c r="F164" s="214" t="s">
        <v>258</v>
      </c>
      <c r="G164" s="37"/>
      <c r="H164" s="37"/>
      <c r="I164" s="215"/>
      <c r="J164" s="37"/>
      <c r="K164" s="37"/>
      <c r="L164" s="40"/>
      <c r="M164" s="216"/>
      <c r="N164" s="217"/>
      <c r="O164" s="72"/>
      <c r="P164" s="72"/>
      <c r="Q164" s="72"/>
      <c r="R164" s="72"/>
      <c r="S164" s="72"/>
      <c r="T164" s="73"/>
      <c r="U164" s="35"/>
      <c r="V164" s="35"/>
      <c r="W164" s="35"/>
      <c r="X164" s="35"/>
      <c r="Y164" s="35"/>
      <c r="Z164" s="35"/>
      <c r="AA164" s="35"/>
      <c r="AB164" s="35"/>
      <c r="AC164" s="35"/>
      <c r="AD164" s="35"/>
      <c r="AE164" s="35"/>
      <c r="AT164" s="18" t="s">
        <v>187</v>
      </c>
      <c r="AU164" s="18" t="s">
        <v>85</v>
      </c>
    </row>
    <row r="165" spans="2:63" s="12" customFormat="1" ht="25.9" customHeight="1">
      <c r="B165" s="172"/>
      <c r="C165" s="173"/>
      <c r="D165" s="174" t="s">
        <v>76</v>
      </c>
      <c r="E165" s="175" t="s">
        <v>183</v>
      </c>
      <c r="F165" s="175" t="s">
        <v>341</v>
      </c>
      <c r="G165" s="173"/>
      <c r="H165" s="173"/>
      <c r="I165" s="176"/>
      <c r="J165" s="177">
        <f>BK165</f>
        <v>0</v>
      </c>
      <c r="K165" s="173"/>
      <c r="L165" s="178"/>
      <c r="M165" s="179"/>
      <c r="N165" s="180"/>
      <c r="O165" s="180"/>
      <c r="P165" s="181">
        <f>SUM(P166:P186)</f>
        <v>0</v>
      </c>
      <c r="Q165" s="180"/>
      <c r="R165" s="181">
        <f>SUM(R166:R186)</f>
        <v>122.426181</v>
      </c>
      <c r="S165" s="180"/>
      <c r="T165" s="182">
        <f>SUM(T166:T186)</f>
        <v>0</v>
      </c>
      <c r="AR165" s="183" t="s">
        <v>85</v>
      </c>
      <c r="AT165" s="184" t="s">
        <v>76</v>
      </c>
      <c r="AU165" s="184" t="s">
        <v>77</v>
      </c>
      <c r="AY165" s="183" t="s">
        <v>160</v>
      </c>
      <c r="BK165" s="185">
        <f>SUM(BK166:BK186)</f>
        <v>0</v>
      </c>
    </row>
    <row r="166" spans="1:65" s="2" customFormat="1" ht="16.5" customHeight="1">
      <c r="A166" s="35"/>
      <c r="B166" s="36"/>
      <c r="C166" s="186" t="s">
        <v>237</v>
      </c>
      <c r="D166" s="186" t="s">
        <v>161</v>
      </c>
      <c r="E166" s="187" t="s">
        <v>348</v>
      </c>
      <c r="F166" s="188" t="s">
        <v>349</v>
      </c>
      <c r="G166" s="189" t="s">
        <v>179</v>
      </c>
      <c r="H166" s="190">
        <v>475.46</v>
      </c>
      <c r="I166" s="191"/>
      <c r="J166" s="192">
        <f>ROUND(I166*H166,2)</f>
        <v>0</v>
      </c>
      <c r="K166" s="193"/>
      <c r="L166" s="40"/>
      <c r="M166" s="194" t="s">
        <v>1</v>
      </c>
      <c r="N166" s="195" t="s">
        <v>42</v>
      </c>
      <c r="O166" s="72"/>
      <c r="P166" s="196">
        <f>O166*H166</f>
        <v>0</v>
      </c>
      <c r="Q166" s="196">
        <v>0</v>
      </c>
      <c r="R166" s="196">
        <f>Q166*H166</f>
        <v>0</v>
      </c>
      <c r="S166" s="196">
        <v>0</v>
      </c>
      <c r="T166" s="197">
        <f>S166*H166</f>
        <v>0</v>
      </c>
      <c r="U166" s="35"/>
      <c r="V166" s="35"/>
      <c r="W166" s="35"/>
      <c r="X166" s="35"/>
      <c r="Y166" s="35"/>
      <c r="Z166" s="35"/>
      <c r="AA166" s="35"/>
      <c r="AB166" s="35"/>
      <c r="AC166" s="35"/>
      <c r="AD166" s="35"/>
      <c r="AE166" s="35"/>
      <c r="AR166" s="198" t="s">
        <v>165</v>
      </c>
      <c r="AT166" s="198" t="s">
        <v>161</v>
      </c>
      <c r="AU166" s="198" t="s">
        <v>85</v>
      </c>
      <c r="AY166" s="18" t="s">
        <v>160</v>
      </c>
      <c r="BE166" s="199">
        <f>IF(N166="základní",J166,0)</f>
        <v>0</v>
      </c>
      <c r="BF166" s="199">
        <f>IF(N166="snížená",J166,0)</f>
        <v>0</v>
      </c>
      <c r="BG166" s="199">
        <f>IF(N166="zákl. přenesená",J166,0)</f>
        <v>0</v>
      </c>
      <c r="BH166" s="199">
        <f>IF(N166="sníž. přenesená",J166,0)</f>
        <v>0</v>
      </c>
      <c r="BI166" s="199">
        <f>IF(N166="nulová",J166,0)</f>
        <v>0</v>
      </c>
      <c r="BJ166" s="18" t="s">
        <v>85</v>
      </c>
      <c r="BK166" s="199">
        <f>ROUND(I166*H166,2)</f>
        <v>0</v>
      </c>
      <c r="BL166" s="18" t="s">
        <v>165</v>
      </c>
      <c r="BM166" s="198" t="s">
        <v>596</v>
      </c>
    </row>
    <row r="167" spans="2:51" s="13" customFormat="1" ht="11.25">
      <c r="B167" s="202"/>
      <c r="C167" s="203"/>
      <c r="D167" s="204" t="s">
        <v>181</v>
      </c>
      <c r="E167" s="205" t="s">
        <v>1</v>
      </c>
      <c r="F167" s="206" t="s">
        <v>592</v>
      </c>
      <c r="G167" s="203"/>
      <c r="H167" s="207">
        <v>388.69</v>
      </c>
      <c r="I167" s="208"/>
      <c r="J167" s="203"/>
      <c r="K167" s="203"/>
      <c r="L167" s="209"/>
      <c r="M167" s="210"/>
      <c r="N167" s="211"/>
      <c r="O167" s="211"/>
      <c r="P167" s="211"/>
      <c r="Q167" s="211"/>
      <c r="R167" s="211"/>
      <c r="S167" s="211"/>
      <c r="T167" s="212"/>
      <c r="AT167" s="213" t="s">
        <v>181</v>
      </c>
      <c r="AU167" s="213" t="s">
        <v>85</v>
      </c>
      <c r="AV167" s="13" t="s">
        <v>87</v>
      </c>
      <c r="AW167" s="13" t="s">
        <v>32</v>
      </c>
      <c r="AX167" s="13" t="s">
        <v>77</v>
      </c>
      <c r="AY167" s="213" t="s">
        <v>160</v>
      </c>
    </row>
    <row r="168" spans="2:51" s="13" customFormat="1" ht="11.25">
      <c r="B168" s="202"/>
      <c r="C168" s="203"/>
      <c r="D168" s="204" t="s">
        <v>181</v>
      </c>
      <c r="E168" s="205" t="s">
        <v>1</v>
      </c>
      <c r="F168" s="206" t="s">
        <v>593</v>
      </c>
      <c r="G168" s="203"/>
      <c r="H168" s="207">
        <v>35.09</v>
      </c>
      <c r="I168" s="208"/>
      <c r="J168" s="203"/>
      <c r="K168" s="203"/>
      <c r="L168" s="209"/>
      <c r="M168" s="210"/>
      <c r="N168" s="211"/>
      <c r="O168" s="211"/>
      <c r="P168" s="211"/>
      <c r="Q168" s="211"/>
      <c r="R168" s="211"/>
      <c r="S168" s="211"/>
      <c r="T168" s="212"/>
      <c r="AT168" s="213" t="s">
        <v>181</v>
      </c>
      <c r="AU168" s="213" t="s">
        <v>85</v>
      </c>
      <c r="AV168" s="13" t="s">
        <v>87</v>
      </c>
      <c r="AW168" s="13" t="s">
        <v>32</v>
      </c>
      <c r="AX168" s="13" t="s">
        <v>77</v>
      </c>
      <c r="AY168" s="213" t="s">
        <v>160</v>
      </c>
    </row>
    <row r="169" spans="2:51" s="13" customFormat="1" ht="11.25">
      <c r="B169" s="202"/>
      <c r="C169" s="203"/>
      <c r="D169" s="204" t="s">
        <v>181</v>
      </c>
      <c r="E169" s="205" t="s">
        <v>1</v>
      </c>
      <c r="F169" s="206" t="s">
        <v>594</v>
      </c>
      <c r="G169" s="203"/>
      <c r="H169" s="207">
        <v>51.68</v>
      </c>
      <c r="I169" s="208"/>
      <c r="J169" s="203"/>
      <c r="K169" s="203"/>
      <c r="L169" s="209"/>
      <c r="M169" s="210"/>
      <c r="N169" s="211"/>
      <c r="O169" s="211"/>
      <c r="P169" s="211"/>
      <c r="Q169" s="211"/>
      <c r="R169" s="211"/>
      <c r="S169" s="211"/>
      <c r="T169" s="212"/>
      <c r="AT169" s="213" t="s">
        <v>181</v>
      </c>
      <c r="AU169" s="213" t="s">
        <v>85</v>
      </c>
      <c r="AV169" s="13" t="s">
        <v>87</v>
      </c>
      <c r="AW169" s="13" t="s">
        <v>32</v>
      </c>
      <c r="AX169" s="13" t="s">
        <v>77</v>
      </c>
      <c r="AY169" s="213" t="s">
        <v>160</v>
      </c>
    </row>
    <row r="170" spans="2:51" s="14" customFormat="1" ht="11.25">
      <c r="B170" s="223"/>
      <c r="C170" s="224"/>
      <c r="D170" s="204" t="s">
        <v>181</v>
      </c>
      <c r="E170" s="225" t="s">
        <v>1</v>
      </c>
      <c r="F170" s="226" t="s">
        <v>281</v>
      </c>
      <c r="G170" s="224"/>
      <c r="H170" s="227">
        <v>475.46</v>
      </c>
      <c r="I170" s="228"/>
      <c r="J170" s="224"/>
      <c r="K170" s="224"/>
      <c r="L170" s="229"/>
      <c r="M170" s="230"/>
      <c r="N170" s="231"/>
      <c r="O170" s="231"/>
      <c r="P170" s="231"/>
      <c r="Q170" s="231"/>
      <c r="R170" s="231"/>
      <c r="S170" s="231"/>
      <c r="T170" s="232"/>
      <c r="AT170" s="233" t="s">
        <v>181</v>
      </c>
      <c r="AU170" s="233" t="s">
        <v>85</v>
      </c>
      <c r="AV170" s="14" t="s">
        <v>165</v>
      </c>
      <c r="AW170" s="14" t="s">
        <v>32</v>
      </c>
      <c r="AX170" s="14" t="s">
        <v>85</v>
      </c>
      <c r="AY170" s="233" t="s">
        <v>160</v>
      </c>
    </row>
    <row r="171" spans="1:65" s="2" customFormat="1" ht="16.5" customHeight="1">
      <c r="A171" s="35"/>
      <c r="B171" s="36"/>
      <c r="C171" s="186" t="s">
        <v>243</v>
      </c>
      <c r="D171" s="186" t="s">
        <v>161</v>
      </c>
      <c r="E171" s="187" t="s">
        <v>597</v>
      </c>
      <c r="F171" s="188" t="s">
        <v>598</v>
      </c>
      <c r="G171" s="189" t="s">
        <v>179</v>
      </c>
      <c r="H171" s="190">
        <v>415.8</v>
      </c>
      <c r="I171" s="191"/>
      <c r="J171" s="192">
        <f>ROUND(I171*H171,2)</f>
        <v>0</v>
      </c>
      <c r="K171" s="193"/>
      <c r="L171" s="40"/>
      <c r="M171" s="194" t="s">
        <v>1</v>
      </c>
      <c r="N171" s="195" t="s">
        <v>42</v>
      </c>
      <c r="O171" s="72"/>
      <c r="P171" s="196">
        <f>O171*H171</f>
        <v>0</v>
      </c>
      <c r="Q171" s="196">
        <v>0</v>
      </c>
      <c r="R171" s="196">
        <f>Q171*H171</f>
        <v>0</v>
      </c>
      <c r="S171" s="196">
        <v>0</v>
      </c>
      <c r="T171" s="197">
        <f>S171*H171</f>
        <v>0</v>
      </c>
      <c r="U171" s="35"/>
      <c r="V171" s="35"/>
      <c r="W171" s="35"/>
      <c r="X171" s="35"/>
      <c r="Y171" s="35"/>
      <c r="Z171" s="35"/>
      <c r="AA171" s="35"/>
      <c r="AB171" s="35"/>
      <c r="AC171" s="35"/>
      <c r="AD171" s="35"/>
      <c r="AE171" s="35"/>
      <c r="AR171" s="198" t="s">
        <v>165</v>
      </c>
      <c r="AT171" s="198" t="s">
        <v>161</v>
      </c>
      <c r="AU171" s="198" t="s">
        <v>85</v>
      </c>
      <c r="AY171" s="18" t="s">
        <v>160</v>
      </c>
      <c r="BE171" s="199">
        <f>IF(N171="základní",J171,0)</f>
        <v>0</v>
      </c>
      <c r="BF171" s="199">
        <f>IF(N171="snížená",J171,0)</f>
        <v>0</v>
      </c>
      <c r="BG171" s="199">
        <f>IF(N171="zákl. přenesená",J171,0)</f>
        <v>0</v>
      </c>
      <c r="BH171" s="199">
        <f>IF(N171="sníž. přenesená",J171,0)</f>
        <v>0</v>
      </c>
      <c r="BI171" s="199">
        <f>IF(N171="nulová",J171,0)</f>
        <v>0</v>
      </c>
      <c r="BJ171" s="18" t="s">
        <v>85</v>
      </c>
      <c r="BK171" s="199">
        <f>ROUND(I171*H171,2)</f>
        <v>0</v>
      </c>
      <c r="BL171" s="18" t="s">
        <v>165</v>
      </c>
      <c r="BM171" s="198" t="s">
        <v>599</v>
      </c>
    </row>
    <row r="172" spans="2:51" s="13" customFormat="1" ht="11.25">
      <c r="B172" s="202"/>
      <c r="C172" s="203"/>
      <c r="D172" s="204" t="s">
        <v>181</v>
      </c>
      <c r="E172" s="205" t="s">
        <v>1</v>
      </c>
      <c r="F172" s="206" t="s">
        <v>600</v>
      </c>
      <c r="G172" s="203"/>
      <c r="H172" s="207">
        <v>415.8</v>
      </c>
      <c r="I172" s="208"/>
      <c r="J172" s="203"/>
      <c r="K172" s="203"/>
      <c r="L172" s="209"/>
      <c r="M172" s="210"/>
      <c r="N172" s="211"/>
      <c r="O172" s="211"/>
      <c r="P172" s="211"/>
      <c r="Q172" s="211"/>
      <c r="R172" s="211"/>
      <c r="S172" s="211"/>
      <c r="T172" s="212"/>
      <c r="AT172" s="213" t="s">
        <v>181</v>
      </c>
      <c r="AU172" s="213" t="s">
        <v>85</v>
      </c>
      <c r="AV172" s="13" t="s">
        <v>87</v>
      </c>
      <c r="AW172" s="13" t="s">
        <v>32</v>
      </c>
      <c r="AX172" s="13" t="s">
        <v>85</v>
      </c>
      <c r="AY172" s="213" t="s">
        <v>160</v>
      </c>
    </row>
    <row r="173" spans="1:65" s="2" customFormat="1" ht="33" customHeight="1">
      <c r="A173" s="35"/>
      <c r="B173" s="36"/>
      <c r="C173" s="186" t="s">
        <v>316</v>
      </c>
      <c r="D173" s="186" t="s">
        <v>161</v>
      </c>
      <c r="E173" s="187" t="s">
        <v>601</v>
      </c>
      <c r="F173" s="188" t="s">
        <v>602</v>
      </c>
      <c r="G173" s="189" t="s">
        <v>179</v>
      </c>
      <c r="H173" s="190">
        <v>423.78</v>
      </c>
      <c r="I173" s="191"/>
      <c r="J173" s="192">
        <f>ROUND(I173*H173,2)</f>
        <v>0</v>
      </c>
      <c r="K173" s="193"/>
      <c r="L173" s="40"/>
      <c r="M173" s="194" t="s">
        <v>1</v>
      </c>
      <c r="N173" s="195" t="s">
        <v>42</v>
      </c>
      <c r="O173" s="72"/>
      <c r="P173" s="196">
        <f>O173*H173</f>
        <v>0</v>
      </c>
      <c r="Q173" s="196">
        <v>0.08565</v>
      </c>
      <c r="R173" s="196">
        <f>Q173*H173</f>
        <v>36.296757</v>
      </c>
      <c r="S173" s="196">
        <v>0</v>
      </c>
      <c r="T173" s="197">
        <f>S173*H173</f>
        <v>0</v>
      </c>
      <c r="U173" s="35"/>
      <c r="V173" s="35"/>
      <c r="W173" s="35"/>
      <c r="X173" s="35"/>
      <c r="Y173" s="35"/>
      <c r="Z173" s="35"/>
      <c r="AA173" s="35"/>
      <c r="AB173" s="35"/>
      <c r="AC173" s="35"/>
      <c r="AD173" s="35"/>
      <c r="AE173" s="35"/>
      <c r="AR173" s="198" t="s">
        <v>165</v>
      </c>
      <c r="AT173" s="198" t="s">
        <v>161</v>
      </c>
      <c r="AU173" s="198" t="s">
        <v>85</v>
      </c>
      <c r="AY173" s="18" t="s">
        <v>160</v>
      </c>
      <c r="BE173" s="199">
        <f>IF(N173="základní",J173,0)</f>
        <v>0</v>
      </c>
      <c r="BF173" s="199">
        <f>IF(N173="snížená",J173,0)</f>
        <v>0</v>
      </c>
      <c r="BG173" s="199">
        <f>IF(N173="zákl. přenesená",J173,0)</f>
        <v>0</v>
      </c>
      <c r="BH173" s="199">
        <f>IF(N173="sníž. přenesená",J173,0)</f>
        <v>0</v>
      </c>
      <c r="BI173" s="199">
        <f>IF(N173="nulová",J173,0)</f>
        <v>0</v>
      </c>
      <c r="BJ173" s="18" t="s">
        <v>85</v>
      </c>
      <c r="BK173" s="199">
        <f>ROUND(I173*H173,2)</f>
        <v>0</v>
      </c>
      <c r="BL173" s="18" t="s">
        <v>165</v>
      </c>
      <c r="BM173" s="198" t="s">
        <v>603</v>
      </c>
    </row>
    <row r="174" spans="2:51" s="13" customFormat="1" ht="11.25">
      <c r="B174" s="202"/>
      <c r="C174" s="203"/>
      <c r="D174" s="204" t="s">
        <v>181</v>
      </c>
      <c r="E174" s="205" t="s">
        <v>1</v>
      </c>
      <c r="F174" s="206" t="s">
        <v>592</v>
      </c>
      <c r="G174" s="203"/>
      <c r="H174" s="207">
        <v>388.69</v>
      </c>
      <c r="I174" s="208"/>
      <c r="J174" s="203"/>
      <c r="K174" s="203"/>
      <c r="L174" s="209"/>
      <c r="M174" s="210"/>
      <c r="N174" s="211"/>
      <c r="O174" s="211"/>
      <c r="P174" s="211"/>
      <c r="Q174" s="211"/>
      <c r="R174" s="211"/>
      <c r="S174" s="211"/>
      <c r="T174" s="212"/>
      <c r="AT174" s="213" t="s">
        <v>181</v>
      </c>
      <c r="AU174" s="213" t="s">
        <v>85</v>
      </c>
      <c r="AV174" s="13" t="s">
        <v>87</v>
      </c>
      <c r="AW174" s="13" t="s">
        <v>32</v>
      </c>
      <c r="AX174" s="13" t="s">
        <v>77</v>
      </c>
      <c r="AY174" s="213" t="s">
        <v>160</v>
      </c>
    </row>
    <row r="175" spans="2:51" s="13" customFormat="1" ht="11.25">
      <c r="B175" s="202"/>
      <c r="C175" s="203"/>
      <c r="D175" s="204" t="s">
        <v>181</v>
      </c>
      <c r="E175" s="205" t="s">
        <v>1</v>
      </c>
      <c r="F175" s="206" t="s">
        <v>593</v>
      </c>
      <c r="G175" s="203"/>
      <c r="H175" s="207">
        <v>35.09</v>
      </c>
      <c r="I175" s="208"/>
      <c r="J175" s="203"/>
      <c r="K175" s="203"/>
      <c r="L175" s="209"/>
      <c r="M175" s="210"/>
      <c r="N175" s="211"/>
      <c r="O175" s="211"/>
      <c r="P175" s="211"/>
      <c r="Q175" s="211"/>
      <c r="R175" s="211"/>
      <c r="S175" s="211"/>
      <c r="T175" s="212"/>
      <c r="AT175" s="213" t="s">
        <v>181</v>
      </c>
      <c r="AU175" s="213" t="s">
        <v>85</v>
      </c>
      <c r="AV175" s="13" t="s">
        <v>87</v>
      </c>
      <c r="AW175" s="13" t="s">
        <v>32</v>
      </c>
      <c r="AX175" s="13" t="s">
        <v>77</v>
      </c>
      <c r="AY175" s="213" t="s">
        <v>160</v>
      </c>
    </row>
    <row r="176" spans="2:51" s="14" customFormat="1" ht="11.25">
      <c r="B176" s="223"/>
      <c r="C176" s="224"/>
      <c r="D176" s="204" t="s">
        <v>181</v>
      </c>
      <c r="E176" s="225" t="s">
        <v>1</v>
      </c>
      <c r="F176" s="226" t="s">
        <v>281</v>
      </c>
      <c r="G176" s="224"/>
      <c r="H176" s="227">
        <v>423.78</v>
      </c>
      <c r="I176" s="228"/>
      <c r="J176" s="224"/>
      <c r="K176" s="224"/>
      <c r="L176" s="229"/>
      <c r="M176" s="230"/>
      <c r="N176" s="231"/>
      <c r="O176" s="231"/>
      <c r="P176" s="231"/>
      <c r="Q176" s="231"/>
      <c r="R176" s="231"/>
      <c r="S176" s="231"/>
      <c r="T176" s="232"/>
      <c r="AT176" s="233" t="s">
        <v>181</v>
      </c>
      <c r="AU176" s="233" t="s">
        <v>85</v>
      </c>
      <c r="AV176" s="14" t="s">
        <v>165</v>
      </c>
      <c r="AW176" s="14" t="s">
        <v>32</v>
      </c>
      <c r="AX176" s="14" t="s">
        <v>85</v>
      </c>
      <c r="AY176" s="233" t="s">
        <v>160</v>
      </c>
    </row>
    <row r="177" spans="1:65" s="2" customFormat="1" ht="16.5" customHeight="1">
      <c r="A177" s="35"/>
      <c r="B177" s="36"/>
      <c r="C177" s="234" t="s">
        <v>320</v>
      </c>
      <c r="D177" s="234" t="s">
        <v>325</v>
      </c>
      <c r="E177" s="235" t="s">
        <v>604</v>
      </c>
      <c r="F177" s="236" t="s">
        <v>605</v>
      </c>
      <c r="G177" s="237" t="s">
        <v>179</v>
      </c>
      <c r="H177" s="238">
        <v>400.351</v>
      </c>
      <c r="I177" s="239"/>
      <c r="J177" s="240">
        <f>ROUND(I177*H177,2)</f>
        <v>0</v>
      </c>
      <c r="K177" s="241"/>
      <c r="L177" s="242"/>
      <c r="M177" s="243" t="s">
        <v>1</v>
      </c>
      <c r="N177" s="244" t="s">
        <v>42</v>
      </c>
      <c r="O177" s="72"/>
      <c r="P177" s="196">
        <f>O177*H177</f>
        <v>0</v>
      </c>
      <c r="Q177" s="196">
        <v>0.176</v>
      </c>
      <c r="R177" s="196">
        <f>Q177*H177</f>
        <v>70.461776</v>
      </c>
      <c r="S177" s="196">
        <v>0</v>
      </c>
      <c r="T177" s="197">
        <f>S177*H177</f>
        <v>0</v>
      </c>
      <c r="U177" s="35"/>
      <c r="V177" s="35"/>
      <c r="W177" s="35"/>
      <c r="X177" s="35"/>
      <c r="Y177" s="35"/>
      <c r="Z177" s="35"/>
      <c r="AA177" s="35"/>
      <c r="AB177" s="35"/>
      <c r="AC177" s="35"/>
      <c r="AD177" s="35"/>
      <c r="AE177" s="35"/>
      <c r="AR177" s="198" t="s">
        <v>198</v>
      </c>
      <c r="AT177" s="198" t="s">
        <v>325</v>
      </c>
      <c r="AU177" s="198" t="s">
        <v>85</v>
      </c>
      <c r="AY177" s="18" t="s">
        <v>160</v>
      </c>
      <c r="BE177" s="199">
        <f>IF(N177="základní",J177,0)</f>
        <v>0</v>
      </c>
      <c r="BF177" s="199">
        <f>IF(N177="snížená",J177,0)</f>
        <v>0</v>
      </c>
      <c r="BG177" s="199">
        <f>IF(N177="zákl. přenesená",J177,0)</f>
        <v>0</v>
      </c>
      <c r="BH177" s="199">
        <f>IF(N177="sníž. přenesená",J177,0)</f>
        <v>0</v>
      </c>
      <c r="BI177" s="199">
        <f>IF(N177="nulová",J177,0)</f>
        <v>0</v>
      </c>
      <c r="BJ177" s="18" t="s">
        <v>85</v>
      </c>
      <c r="BK177" s="199">
        <f>ROUND(I177*H177,2)</f>
        <v>0</v>
      </c>
      <c r="BL177" s="18" t="s">
        <v>165</v>
      </c>
      <c r="BM177" s="198" t="s">
        <v>606</v>
      </c>
    </row>
    <row r="178" spans="2:51" s="13" customFormat="1" ht="11.25">
      <c r="B178" s="202"/>
      <c r="C178" s="203"/>
      <c r="D178" s="204" t="s">
        <v>181</v>
      </c>
      <c r="E178" s="205" t="s">
        <v>1</v>
      </c>
      <c r="F178" s="206" t="s">
        <v>592</v>
      </c>
      <c r="G178" s="203"/>
      <c r="H178" s="207">
        <v>388.69</v>
      </c>
      <c r="I178" s="208"/>
      <c r="J178" s="203"/>
      <c r="K178" s="203"/>
      <c r="L178" s="209"/>
      <c r="M178" s="210"/>
      <c r="N178" s="211"/>
      <c r="O178" s="211"/>
      <c r="P178" s="211"/>
      <c r="Q178" s="211"/>
      <c r="R178" s="211"/>
      <c r="S178" s="211"/>
      <c r="T178" s="212"/>
      <c r="AT178" s="213" t="s">
        <v>181</v>
      </c>
      <c r="AU178" s="213" t="s">
        <v>85</v>
      </c>
      <c r="AV178" s="13" t="s">
        <v>87</v>
      </c>
      <c r="AW178" s="13" t="s">
        <v>32</v>
      </c>
      <c r="AX178" s="13" t="s">
        <v>85</v>
      </c>
      <c r="AY178" s="213" t="s">
        <v>160</v>
      </c>
    </row>
    <row r="179" spans="2:51" s="13" customFormat="1" ht="11.25">
      <c r="B179" s="202"/>
      <c r="C179" s="203"/>
      <c r="D179" s="204" t="s">
        <v>181</v>
      </c>
      <c r="E179" s="203"/>
      <c r="F179" s="206" t="s">
        <v>607</v>
      </c>
      <c r="G179" s="203"/>
      <c r="H179" s="207">
        <v>400.351</v>
      </c>
      <c r="I179" s="208"/>
      <c r="J179" s="203"/>
      <c r="K179" s="203"/>
      <c r="L179" s="209"/>
      <c r="M179" s="210"/>
      <c r="N179" s="211"/>
      <c r="O179" s="211"/>
      <c r="P179" s="211"/>
      <c r="Q179" s="211"/>
      <c r="R179" s="211"/>
      <c r="S179" s="211"/>
      <c r="T179" s="212"/>
      <c r="AT179" s="213" t="s">
        <v>181</v>
      </c>
      <c r="AU179" s="213" t="s">
        <v>85</v>
      </c>
      <c r="AV179" s="13" t="s">
        <v>87</v>
      </c>
      <c r="AW179" s="13" t="s">
        <v>4</v>
      </c>
      <c r="AX179" s="13" t="s">
        <v>85</v>
      </c>
      <c r="AY179" s="213" t="s">
        <v>160</v>
      </c>
    </row>
    <row r="180" spans="1:65" s="2" customFormat="1" ht="16.5" customHeight="1">
      <c r="A180" s="35"/>
      <c r="B180" s="36"/>
      <c r="C180" s="234" t="s">
        <v>324</v>
      </c>
      <c r="D180" s="234" t="s">
        <v>325</v>
      </c>
      <c r="E180" s="235" t="s">
        <v>608</v>
      </c>
      <c r="F180" s="236" t="s">
        <v>609</v>
      </c>
      <c r="G180" s="237" t="s">
        <v>179</v>
      </c>
      <c r="H180" s="238">
        <v>36.845</v>
      </c>
      <c r="I180" s="239"/>
      <c r="J180" s="240">
        <f>ROUND(I180*H180,2)</f>
        <v>0</v>
      </c>
      <c r="K180" s="241"/>
      <c r="L180" s="242"/>
      <c r="M180" s="243" t="s">
        <v>1</v>
      </c>
      <c r="N180" s="244" t="s">
        <v>42</v>
      </c>
      <c r="O180" s="72"/>
      <c r="P180" s="196">
        <f>O180*H180</f>
        <v>0</v>
      </c>
      <c r="Q180" s="196">
        <v>0.175</v>
      </c>
      <c r="R180" s="196">
        <f>Q180*H180</f>
        <v>6.447875</v>
      </c>
      <c r="S180" s="196">
        <v>0</v>
      </c>
      <c r="T180" s="197">
        <f>S180*H180</f>
        <v>0</v>
      </c>
      <c r="U180" s="35"/>
      <c r="V180" s="35"/>
      <c r="W180" s="35"/>
      <c r="X180" s="35"/>
      <c r="Y180" s="35"/>
      <c r="Z180" s="35"/>
      <c r="AA180" s="35"/>
      <c r="AB180" s="35"/>
      <c r="AC180" s="35"/>
      <c r="AD180" s="35"/>
      <c r="AE180" s="35"/>
      <c r="AR180" s="198" t="s">
        <v>198</v>
      </c>
      <c r="AT180" s="198" t="s">
        <v>325</v>
      </c>
      <c r="AU180" s="198" t="s">
        <v>85</v>
      </c>
      <c r="AY180" s="18" t="s">
        <v>160</v>
      </c>
      <c r="BE180" s="199">
        <f>IF(N180="základní",J180,0)</f>
        <v>0</v>
      </c>
      <c r="BF180" s="199">
        <f>IF(N180="snížená",J180,0)</f>
        <v>0</v>
      </c>
      <c r="BG180" s="199">
        <f>IF(N180="zákl. přenesená",J180,0)</f>
        <v>0</v>
      </c>
      <c r="BH180" s="199">
        <f>IF(N180="sníž. přenesená",J180,0)</f>
        <v>0</v>
      </c>
      <c r="BI180" s="199">
        <f>IF(N180="nulová",J180,0)</f>
        <v>0</v>
      </c>
      <c r="BJ180" s="18" t="s">
        <v>85</v>
      </c>
      <c r="BK180" s="199">
        <f>ROUND(I180*H180,2)</f>
        <v>0</v>
      </c>
      <c r="BL180" s="18" t="s">
        <v>165</v>
      </c>
      <c r="BM180" s="198" t="s">
        <v>610</v>
      </c>
    </row>
    <row r="181" spans="2:51" s="13" customFormat="1" ht="11.25">
      <c r="B181" s="202"/>
      <c r="C181" s="203"/>
      <c r="D181" s="204" t="s">
        <v>181</v>
      </c>
      <c r="E181" s="205" t="s">
        <v>1</v>
      </c>
      <c r="F181" s="206" t="s">
        <v>593</v>
      </c>
      <c r="G181" s="203"/>
      <c r="H181" s="207">
        <v>35.09</v>
      </c>
      <c r="I181" s="208"/>
      <c r="J181" s="203"/>
      <c r="K181" s="203"/>
      <c r="L181" s="209"/>
      <c r="M181" s="210"/>
      <c r="N181" s="211"/>
      <c r="O181" s="211"/>
      <c r="P181" s="211"/>
      <c r="Q181" s="211"/>
      <c r="R181" s="211"/>
      <c r="S181" s="211"/>
      <c r="T181" s="212"/>
      <c r="AT181" s="213" t="s">
        <v>181</v>
      </c>
      <c r="AU181" s="213" t="s">
        <v>85</v>
      </c>
      <c r="AV181" s="13" t="s">
        <v>87</v>
      </c>
      <c r="AW181" s="13" t="s">
        <v>32</v>
      </c>
      <c r="AX181" s="13" t="s">
        <v>85</v>
      </c>
      <c r="AY181" s="213" t="s">
        <v>160</v>
      </c>
    </row>
    <row r="182" spans="2:51" s="13" customFormat="1" ht="11.25">
      <c r="B182" s="202"/>
      <c r="C182" s="203"/>
      <c r="D182" s="204" t="s">
        <v>181</v>
      </c>
      <c r="E182" s="203"/>
      <c r="F182" s="206" t="s">
        <v>611</v>
      </c>
      <c r="G182" s="203"/>
      <c r="H182" s="207">
        <v>36.845</v>
      </c>
      <c r="I182" s="208"/>
      <c r="J182" s="203"/>
      <c r="K182" s="203"/>
      <c r="L182" s="209"/>
      <c r="M182" s="210"/>
      <c r="N182" s="211"/>
      <c r="O182" s="211"/>
      <c r="P182" s="211"/>
      <c r="Q182" s="211"/>
      <c r="R182" s="211"/>
      <c r="S182" s="211"/>
      <c r="T182" s="212"/>
      <c r="AT182" s="213" t="s">
        <v>181</v>
      </c>
      <c r="AU182" s="213" t="s">
        <v>85</v>
      </c>
      <c r="AV182" s="13" t="s">
        <v>87</v>
      </c>
      <c r="AW182" s="13" t="s">
        <v>4</v>
      </c>
      <c r="AX182" s="13" t="s">
        <v>85</v>
      </c>
      <c r="AY182" s="213" t="s">
        <v>160</v>
      </c>
    </row>
    <row r="183" spans="1:65" s="2" customFormat="1" ht="44.25" customHeight="1">
      <c r="A183" s="35"/>
      <c r="B183" s="36"/>
      <c r="C183" s="186" t="s">
        <v>7</v>
      </c>
      <c r="D183" s="186" t="s">
        <v>161</v>
      </c>
      <c r="E183" s="187" t="s">
        <v>612</v>
      </c>
      <c r="F183" s="188" t="s">
        <v>613</v>
      </c>
      <c r="G183" s="189" t="s">
        <v>179</v>
      </c>
      <c r="H183" s="190">
        <v>80</v>
      </c>
      <c r="I183" s="191"/>
      <c r="J183" s="192">
        <f>ROUND(I183*H183,2)</f>
        <v>0</v>
      </c>
      <c r="K183" s="193"/>
      <c r="L183" s="40"/>
      <c r="M183" s="194" t="s">
        <v>1</v>
      </c>
      <c r="N183" s="195" t="s">
        <v>42</v>
      </c>
      <c r="O183" s="72"/>
      <c r="P183" s="196">
        <f>O183*H183</f>
        <v>0</v>
      </c>
      <c r="Q183" s="196">
        <v>0</v>
      </c>
      <c r="R183" s="196">
        <f>Q183*H183</f>
        <v>0</v>
      </c>
      <c r="S183" s="196">
        <v>0</v>
      </c>
      <c r="T183" s="197">
        <f>S183*H183</f>
        <v>0</v>
      </c>
      <c r="U183" s="35"/>
      <c r="V183" s="35"/>
      <c r="W183" s="35"/>
      <c r="X183" s="35"/>
      <c r="Y183" s="35"/>
      <c r="Z183" s="35"/>
      <c r="AA183" s="35"/>
      <c r="AB183" s="35"/>
      <c r="AC183" s="35"/>
      <c r="AD183" s="35"/>
      <c r="AE183" s="35"/>
      <c r="AR183" s="198" t="s">
        <v>165</v>
      </c>
      <c r="AT183" s="198" t="s">
        <v>161</v>
      </c>
      <c r="AU183" s="198" t="s">
        <v>85</v>
      </c>
      <c r="AY183" s="18" t="s">
        <v>160</v>
      </c>
      <c r="BE183" s="199">
        <f>IF(N183="základní",J183,0)</f>
        <v>0</v>
      </c>
      <c r="BF183" s="199">
        <f>IF(N183="snížená",J183,0)</f>
        <v>0</v>
      </c>
      <c r="BG183" s="199">
        <f>IF(N183="zákl. přenesená",J183,0)</f>
        <v>0</v>
      </c>
      <c r="BH183" s="199">
        <f>IF(N183="sníž. přenesená",J183,0)</f>
        <v>0</v>
      </c>
      <c r="BI183" s="199">
        <f>IF(N183="nulová",J183,0)</f>
        <v>0</v>
      </c>
      <c r="BJ183" s="18" t="s">
        <v>85</v>
      </c>
      <c r="BK183" s="199">
        <f>ROUND(I183*H183,2)</f>
        <v>0</v>
      </c>
      <c r="BL183" s="18" t="s">
        <v>165</v>
      </c>
      <c r="BM183" s="198" t="s">
        <v>614</v>
      </c>
    </row>
    <row r="184" spans="1:65" s="2" customFormat="1" ht="33" customHeight="1">
      <c r="A184" s="35"/>
      <c r="B184" s="36"/>
      <c r="C184" s="186" t="s">
        <v>337</v>
      </c>
      <c r="D184" s="186" t="s">
        <v>161</v>
      </c>
      <c r="E184" s="187" t="s">
        <v>380</v>
      </c>
      <c r="F184" s="188" t="s">
        <v>381</v>
      </c>
      <c r="G184" s="189" t="s">
        <v>179</v>
      </c>
      <c r="H184" s="190">
        <v>72.97</v>
      </c>
      <c r="I184" s="191"/>
      <c r="J184" s="192">
        <f>ROUND(I184*H184,2)</f>
        <v>0</v>
      </c>
      <c r="K184" s="193"/>
      <c r="L184" s="40"/>
      <c r="M184" s="194" t="s">
        <v>1</v>
      </c>
      <c r="N184" s="195" t="s">
        <v>42</v>
      </c>
      <c r="O184" s="72"/>
      <c r="P184" s="196">
        <f>O184*H184</f>
        <v>0</v>
      </c>
      <c r="Q184" s="196">
        <v>0.098</v>
      </c>
      <c r="R184" s="196">
        <f>Q184*H184</f>
        <v>7.15106</v>
      </c>
      <c r="S184" s="196">
        <v>0</v>
      </c>
      <c r="T184" s="197">
        <f>S184*H184</f>
        <v>0</v>
      </c>
      <c r="U184" s="35"/>
      <c r="V184" s="35"/>
      <c r="W184" s="35"/>
      <c r="X184" s="35"/>
      <c r="Y184" s="35"/>
      <c r="Z184" s="35"/>
      <c r="AA184" s="35"/>
      <c r="AB184" s="35"/>
      <c r="AC184" s="35"/>
      <c r="AD184" s="35"/>
      <c r="AE184" s="35"/>
      <c r="AR184" s="198" t="s">
        <v>165</v>
      </c>
      <c r="AT184" s="198" t="s">
        <v>161</v>
      </c>
      <c r="AU184" s="198" t="s">
        <v>85</v>
      </c>
      <c r="AY184" s="18" t="s">
        <v>160</v>
      </c>
      <c r="BE184" s="199">
        <f>IF(N184="základní",J184,0)</f>
        <v>0</v>
      </c>
      <c r="BF184" s="199">
        <f>IF(N184="snížená",J184,0)</f>
        <v>0</v>
      </c>
      <c r="BG184" s="199">
        <f>IF(N184="zákl. přenesená",J184,0)</f>
        <v>0</v>
      </c>
      <c r="BH184" s="199">
        <f>IF(N184="sníž. přenesená",J184,0)</f>
        <v>0</v>
      </c>
      <c r="BI184" s="199">
        <f>IF(N184="nulová",J184,0)</f>
        <v>0</v>
      </c>
      <c r="BJ184" s="18" t="s">
        <v>85</v>
      </c>
      <c r="BK184" s="199">
        <f>ROUND(I184*H184,2)</f>
        <v>0</v>
      </c>
      <c r="BL184" s="18" t="s">
        <v>165</v>
      </c>
      <c r="BM184" s="198" t="s">
        <v>615</v>
      </c>
    </row>
    <row r="185" spans="1:65" s="2" customFormat="1" ht="16.5" customHeight="1">
      <c r="A185" s="35"/>
      <c r="B185" s="36"/>
      <c r="C185" s="234" t="s">
        <v>342</v>
      </c>
      <c r="D185" s="234" t="s">
        <v>325</v>
      </c>
      <c r="E185" s="235" t="s">
        <v>383</v>
      </c>
      <c r="F185" s="236" t="s">
        <v>384</v>
      </c>
      <c r="G185" s="237" t="s">
        <v>179</v>
      </c>
      <c r="H185" s="238">
        <v>76.619</v>
      </c>
      <c r="I185" s="239"/>
      <c r="J185" s="240">
        <f>ROUND(I185*H185,2)</f>
        <v>0</v>
      </c>
      <c r="K185" s="241"/>
      <c r="L185" s="242"/>
      <c r="M185" s="243" t="s">
        <v>1</v>
      </c>
      <c r="N185" s="244" t="s">
        <v>42</v>
      </c>
      <c r="O185" s="72"/>
      <c r="P185" s="196">
        <f>O185*H185</f>
        <v>0</v>
      </c>
      <c r="Q185" s="196">
        <v>0.027</v>
      </c>
      <c r="R185" s="196">
        <f>Q185*H185</f>
        <v>2.068713</v>
      </c>
      <c r="S185" s="196">
        <v>0</v>
      </c>
      <c r="T185" s="197">
        <f>S185*H185</f>
        <v>0</v>
      </c>
      <c r="U185" s="35"/>
      <c r="V185" s="35"/>
      <c r="W185" s="35"/>
      <c r="X185" s="35"/>
      <c r="Y185" s="35"/>
      <c r="Z185" s="35"/>
      <c r="AA185" s="35"/>
      <c r="AB185" s="35"/>
      <c r="AC185" s="35"/>
      <c r="AD185" s="35"/>
      <c r="AE185" s="35"/>
      <c r="AR185" s="198" t="s">
        <v>198</v>
      </c>
      <c r="AT185" s="198" t="s">
        <v>325</v>
      </c>
      <c r="AU185" s="198" t="s">
        <v>85</v>
      </c>
      <c r="AY185" s="18" t="s">
        <v>160</v>
      </c>
      <c r="BE185" s="199">
        <f>IF(N185="základní",J185,0)</f>
        <v>0</v>
      </c>
      <c r="BF185" s="199">
        <f>IF(N185="snížená",J185,0)</f>
        <v>0</v>
      </c>
      <c r="BG185" s="199">
        <f>IF(N185="zákl. přenesená",J185,0)</f>
        <v>0</v>
      </c>
      <c r="BH185" s="199">
        <f>IF(N185="sníž. přenesená",J185,0)</f>
        <v>0</v>
      </c>
      <c r="BI185" s="199">
        <f>IF(N185="nulová",J185,0)</f>
        <v>0</v>
      </c>
      <c r="BJ185" s="18" t="s">
        <v>85</v>
      </c>
      <c r="BK185" s="199">
        <f>ROUND(I185*H185,2)</f>
        <v>0</v>
      </c>
      <c r="BL185" s="18" t="s">
        <v>165</v>
      </c>
      <c r="BM185" s="198" t="s">
        <v>616</v>
      </c>
    </row>
    <row r="186" spans="2:51" s="13" customFormat="1" ht="11.25">
      <c r="B186" s="202"/>
      <c r="C186" s="203"/>
      <c r="D186" s="204" t="s">
        <v>181</v>
      </c>
      <c r="E186" s="203"/>
      <c r="F186" s="206" t="s">
        <v>386</v>
      </c>
      <c r="G186" s="203"/>
      <c r="H186" s="207">
        <v>76.619</v>
      </c>
      <c r="I186" s="208"/>
      <c r="J186" s="203"/>
      <c r="K186" s="203"/>
      <c r="L186" s="209"/>
      <c r="M186" s="210"/>
      <c r="N186" s="211"/>
      <c r="O186" s="211"/>
      <c r="P186" s="211"/>
      <c r="Q186" s="211"/>
      <c r="R186" s="211"/>
      <c r="S186" s="211"/>
      <c r="T186" s="212"/>
      <c r="AT186" s="213" t="s">
        <v>181</v>
      </c>
      <c r="AU186" s="213" t="s">
        <v>85</v>
      </c>
      <c r="AV186" s="13" t="s">
        <v>87</v>
      </c>
      <c r="AW186" s="13" t="s">
        <v>4</v>
      </c>
      <c r="AX186" s="13" t="s">
        <v>85</v>
      </c>
      <c r="AY186" s="213" t="s">
        <v>160</v>
      </c>
    </row>
    <row r="187" spans="2:63" s="12" customFormat="1" ht="25.9" customHeight="1">
      <c r="B187" s="172"/>
      <c r="C187" s="173"/>
      <c r="D187" s="174" t="s">
        <v>76</v>
      </c>
      <c r="E187" s="175" t="s">
        <v>158</v>
      </c>
      <c r="F187" s="175" t="s">
        <v>159</v>
      </c>
      <c r="G187" s="173"/>
      <c r="H187" s="173"/>
      <c r="I187" s="176"/>
      <c r="J187" s="177">
        <f>BK187</f>
        <v>0</v>
      </c>
      <c r="K187" s="173"/>
      <c r="L187" s="178"/>
      <c r="M187" s="179"/>
      <c r="N187" s="180"/>
      <c r="O187" s="180"/>
      <c r="P187" s="181">
        <f>SUM(P188:P201)</f>
        <v>0</v>
      </c>
      <c r="Q187" s="180"/>
      <c r="R187" s="181">
        <f>SUM(R188:R201)</f>
        <v>31.982938400000005</v>
      </c>
      <c r="S187" s="180"/>
      <c r="T187" s="182">
        <f>SUM(T188:T201)</f>
        <v>0</v>
      </c>
      <c r="AR187" s="183" t="s">
        <v>85</v>
      </c>
      <c r="AT187" s="184" t="s">
        <v>76</v>
      </c>
      <c r="AU187" s="184" t="s">
        <v>77</v>
      </c>
      <c r="AY187" s="183" t="s">
        <v>160</v>
      </c>
      <c r="BK187" s="185">
        <f>SUM(BK188:BK201)</f>
        <v>0</v>
      </c>
    </row>
    <row r="188" spans="1:65" s="2" customFormat="1" ht="16.5" customHeight="1">
      <c r="A188" s="35"/>
      <c r="B188" s="36"/>
      <c r="C188" s="186" t="s">
        <v>347</v>
      </c>
      <c r="D188" s="186" t="s">
        <v>161</v>
      </c>
      <c r="E188" s="187" t="s">
        <v>455</v>
      </c>
      <c r="F188" s="188" t="s">
        <v>456</v>
      </c>
      <c r="G188" s="189" t="s">
        <v>164</v>
      </c>
      <c r="H188" s="190">
        <v>2</v>
      </c>
      <c r="I188" s="191"/>
      <c r="J188" s="192">
        <f>ROUND(I188*H188,2)</f>
        <v>0</v>
      </c>
      <c r="K188" s="193"/>
      <c r="L188" s="40"/>
      <c r="M188" s="194" t="s">
        <v>1</v>
      </c>
      <c r="N188" s="195" t="s">
        <v>42</v>
      </c>
      <c r="O188" s="72"/>
      <c r="P188" s="196">
        <f>O188*H188</f>
        <v>0</v>
      </c>
      <c r="Q188" s="196">
        <v>0.0007</v>
      </c>
      <c r="R188" s="196">
        <f>Q188*H188</f>
        <v>0.0014</v>
      </c>
      <c r="S188" s="196">
        <v>0</v>
      </c>
      <c r="T188" s="197">
        <f>S188*H188</f>
        <v>0</v>
      </c>
      <c r="U188" s="35"/>
      <c r="V188" s="35"/>
      <c r="W188" s="35"/>
      <c r="X188" s="35"/>
      <c r="Y188" s="35"/>
      <c r="Z188" s="35"/>
      <c r="AA188" s="35"/>
      <c r="AB188" s="35"/>
      <c r="AC188" s="35"/>
      <c r="AD188" s="35"/>
      <c r="AE188" s="35"/>
      <c r="AR188" s="198" t="s">
        <v>165</v>
      </c>
      <c r="AT188" s="198" t="s">
        <v>161</v>
      </c>
      <c r="AU188" s="198" t="s">
        <v>85</v>
      </c>
      <c r="AY188" s="18" t="s">
        <v>160</v>
      </c>
      <c r="BE188" s="199">
        <f>IF(N188="základní",J188,0)</f>
        <v>0</v>
      </c>
      <c r="BF188" s="199">
        <f>IF(N188="snížená",J188,0)</f>
        <v>0</v>
      </c>
      <c r="BG188" s="199">
        <f>IF(N188="zákl. přenesená",J188,0)</f>
        <v>0</v>
      </c>
      <c r="BH188" s="199">
        <f>IF(N188="sníž. přenesená",J188,0)</f>
        <v>0</v>
      </c>
      <c r="BI188" s="199">
        <f>IF(N188="nulová",J188,0)</f>
        <v>0</v>
      </c>
      <c r="BJ188" s="18" t="s">
        <v>85</v>
      </c>
      <c r="BK188" s="199">
        <f>ROUND(I188*H188,2)</f>
        <v>0</v>
      </c>
      <c r="BL188" s="18" t="s">
        <v>165</v>
      </c>
      <c r="BM188" s="198" t="s">
        <v>617</v>
      </c>
    </row>
    <row r="189" spans="2:51" s="13" customFormat="1" ht="11.25">
      <c r="B189" s="202"/>
      <c r="C189" s="203"/>
      <c r="D189" s="204" t="s">
        <v>181</v>
      </c>
      <c r="E189" s="205" t="s">
        <v>1</v>
      </c>
      <c r="F189" s="206" t="s">
        <v>618</v>
      </c>
      <c r="G189" s="203"/>
      <c r="H189" s="207">
        <v>2</v>
      </c>
      <c r="I189" s="208"/>
      <c r="J189" s="203"/>
      <c r="K189" s="203"/>
      <c r="L189" s="209"/>
      <c r="M189" s="210"/>
      <c r="N189" s="211"/>
      <c r="O189" s="211"/>
      <c r="P189" s="211"/>
      <c r="Q189" s="211"/>
      <c r="R189" s="211"/>
      <c r="S189" s="211"/>
      <c r="T189" s="212"/>
      <c r="AT189" s="213" t="s">
        <v>181</v>
      </c>
      <c r="AU189" s="213" t="s">
        <v>85</v>
      </c>
      <c r="AV189" s="13" t="s">
        <v>87</v>
      </c>
      <c r="AW189" s="13" t="s">
        <v>32</v>
      </c>
      <c r="AX189" s="13" t="s">
        <v>77</v>
      </c>
      <c r="AY189" s="213" t="s">
        <v>160</v>
      </c>
    </row>
    <row r="190" spans="2:51" s="14" customFormat="1" ht="11.25">
      <c r="B190" s="223"/>
      <c r="C190" s="224"/>
      <c r="D190" s="204" t="s">
        <v>181</v>
      </c>
      <c r="E190" s="225" t="s">
        <v>1</v>
      </c>
      <c r="F190" s="226" t="s">
        <v>281</v>
      </c>
      <c r="G190" s="224"/>
      <c r="H190" s="227">
        <v>2</v>
      </c>
      <c r="I190" s="228"/>
      <c r="J190" s="224"/>
      <c r="K190" s="224"/>
      <c r="L190" s="229"/>
      <c r="M190" s="230"/>
      <c r="N190" s="231"/>
      <c r="O190" s="231"/>
      <c r="P190" s="231"/>
      <c r="Q190" s="231"/>
      <c r="R190" s="231"/>
      <c r="S190" s="231"/>
      <c r="T190" s="232"/>
      <c r="AT190" s="233" t="s">
        <v>181</v>
      </c>
      <c r="AU190" s="233" t="s">
        <v>85</v>
      </c>
      <c r="AV190" s="14" t="s">
        <v>165</v>
      </c>
      <c r="AW190" s="14" t="s">
        <v>32</v>
      </c>
      <c r="AX190" s="14" t="s">
        <v>85</v>
      </c>
      <c r="AY190" s="233" t="s">
        <v>160</v>
      </c>
    </row>
    <row r="191" spans="1:65" s="2" customFormat="1" ht="16.5" customHeight="1">
      <c r="A191" s="35"/>
      <c r="B191" s="36"/>
      <c r="C191" s="234" t="s">
        <v>352</v>
      </c>
      <c r="D191" s="234" t="s">
        <v>325</v>
      </c>
      <c r="E191" s="235" t="s">
        <v>619</v>
      </c>
      <c r="F191" s="236" t="s">
        <v>620</v>
      </c>
      <c r="G191" s="237" t="s">
        <v>164</v>
      </c>
      <c r="H191" s="238">
        <v>2</v>
      </c>
      <c r="I191" s="239"/>
      <c r="J191" s="240">
        <f>ROUND(I191*H191,2)</f>
        <v>0</v>
      </c>
      <c r="K191" s="241"/>
      <c r="L191" s="242"/>
      <c r="M191" s="243" t="s">
        <v>1</v>
      </c>
      <c r="N191" s="244" t="s">
        <v>42</v>
      </c>
      <c r="O191" s="72"/>
      <c r="P191" s="196">
        <f>O191*H191</f>
        <v>0</v>
      </c>
      <c r="Q191" s="196">
        <v>0.0026</v>
      </c>
      <c r="R191" s="196">
        <f>Q191*H191</f>
        <v>0.0052</v>
      </c>
      <c r="S191" s="196">
        <v>0</v>
      </c>
      <c r="T191" s="197">
        <f>S191*H191</f>
        <v>0</v>
      </c>
      <c r="U191" s="35"/>
      <c r="V191" s="35"/>
      <c r="W191" s="35"/>
      <c r="X191" s="35"/>
      <c r="Y191" s="35"/>
      <c r="Z191" s="35"/>
      <c r="AA191" s="35"/>
      <c r="AB191" s="35"/>
      <c r="AC191" s="35"/>
      <c r="AD191" s="35"/>
      <c r="AE191" s="35"/>
      <c r="AR191" s="198" t="s">
        <v>198</v>
      </c>
      <c r="AT191" s="198" t="s">
        <v>325</v>
      </c>
      <c r="AU191" s="198" t="s">
        <v>85</v>
      </c>
      <c r="AY191" s="18" t="s">
        <v>160</v>
      </c>
      <c r="BE191" s="199">
        <f>IF(N191="základní",J191,0)</f>
        <v>0</v>
      </c>
      <c r="BF191" s="199">
        <f>IF(N191="snížená",J191,0)</f>
        <v>0</v>
      </c>
      <c r="BG191" s="199">
        <f>IF(N191="zákl. přenesená",J191,0)</f>
        <v>0</v>
      </c>
      <c r="BH191" s="199">
        <f>IF(N191="sníž. přenesená",J191,0)</f>
        <v>0</v>
      </c>
      <c r="BI191" s="199">
        <f>IF(N191="nulová",J191,0)</f>
        <v>0</v>
      </c>
      <c r="BJ191" s="18" t="s">
        <v>85</v>
      </c>
      <c r="BK191" s="199">
        <f>ROUND(I191*H191,2)</f>
        <v>0</v>
      </c>
      <c r="BL191" s="18" t="s">
        <v>165</v>
      </c>
      <c r="BM191" s="198" t="s">
        <v>621</v>
      </c>
    </row>
    <row r="192" spans="1:47" s="2" customFormat="1" ht="19.5">
      <c r="A192" s="35"/>
      <c r="B192" s="36"/>
      <c r="C192" s="37"/>
      <c r="D192" s="204" t="s">
        <v>187</v>
      </c>
      <c r="E192" s="37"/>
      <c r="F192" s="214" t="s">
        <v>622</v>
      </c>
      <c r="G192" s="37"/>
      <c r="H192" s="37"/>
      <c r="I192" s="215"/>
      <c r="J192" s="37"/>
      <c r="K192" s="37"/>
      <c r="L192" s="40"/>
      <c r="M192" s="216"/>
      <c r="N192" s="217"/>
      <c r="O192" s="72"/>
      <c r="P192" s="72"/>
      <c r="Q192" s="72"/>
      <c r="R192" s="72"/>
      <c r="S192" s="72"/>
      <c r="T192" s="73"/>
      <c r="U192" s="35"/>
      <c r="V192" s="35"/>
      <c r="W192" s="35"/>
      <c r="X192" s="35"/>
      <c r="Y192" s="35"/>
      <c r="Z192" s="35"/>
      <c r="AA192" s="35"/>
      <c r="AB192" s="35"/>
      <c r="AC192" s="35"/>
      <c r="AD192" s="35"/>
      <c r="AE192" s="35"/>
      <c r="AT192" s="18" t="s">
        <v>187</v>
      </c>
      <c r="AU192" s="18" t="s">
        <v>85</v>
      </c>
    </row>
    <row r="193" spans="1:65" s="2" customFormat="1" ht="16.5" customHeight="1">
      <c r="A193" s="35"/>
      <c r="B193" s="36"/>
      <c r="C193" s="186" t="s">
        <v>356</v>
      </c>
      <c r="D193" s="186" t="s">
        <v>161</v>
      </c>
      <c r="E193" s="187" t="s">
        <v>471</v>
      </c>
      <c r="F193" s="188" t="s">
        <v>472</v>
      </c>
      <c r="G193" s="189" t="s">
        <v>164</v>
      </c>
      <c r="H193" s="190">
        <v>2</v>
      </c>
      <c r="I193" s="191"/>
      <c r="J193" s="192">
        <f>ROUND(I193*H193,2)</f>
        <v>0</v>
      </c>
      <c r="K193" s="193"/>
      <c r="L193" s="40"/>
      <c r="M193" s="194" t="s">
        <v>1</v>
      </c>
      <c r="N193" s="195" t="s">
        <v>42</v>
      </c>
      <c r="O193" s="72"/>
      <c r="P193" s="196">
        <f>O193*H193</f>
        <v>0</v>
      </c>
      <c r="Q193" s="196">
        <v>0.11241</v>
      </c>
      <c r="R193" s="196">
        <f>Q193*H193</f>
        <v>0.22482</v>
      </c>
      <c r="S193" s="196">
        <v>0</v>
      </c>
      <c r="T193" s="197">
        <f>S193*H193</f>
        <v>0</v>
      </c>
      <c r="U193" s="35"/>
      <c r="V193" s="35"/>
      <c r="W193" s="35"/>
      <c r="X193" s="35"/>
      <c r="Y193" s="35"/>
      <c r="Z193" s="35"/>
      <c r="AA193" s="35"/>
      <c r="AB193" s="35"/>
      <c r="AC193" s="35"/>
      <c r="AD193" s="35"/>
      <c r="AE193" s="35"/>
      <c r="AR193" s="198" t="s">
        <v>165</v>
      </c>
      <c r="AT193" s="198" t="s">
        <v>161</v>
      </c>
      <c r="AU193" s="198" t="s">
        <v>85</v>
      </c>
      <c r="AY193" s="18" t="s">
        <v>160</v>
      </c>
      <c r="BE193" s="199">
        <f>IF(N193="základní",J193,0)</f>
        <v>0</v>
      </c>
      <c r="BF193" s="199">
        <f>IF(N193="snížená",J193,0)</f>
        <v>0</v>
      </c>
      <c r="BG193" s="199">
        <f>IF(N193="zákl. přenesená",J193,0)</f>
        <v>0</v>
      </c>
      <c r="BH193" s="199">
        <f>IF(N193="sníž. přenesená",J193,0)</f>
        <v>0</v>
      </c>
      <c r="BI193" s="199">
        <f>IF(N193="nulová",J193,0)</f>
        <v>0</v>
      </c>
      <c r="BJ193" s="18" t="s">
        <v>85</v>
      </c>
      <c r="BK193" s="199">
        <f>ROUND(I193*H193,2)</f>
        <v>0</v>
      </c>
      <c r="BL193" s="18" t="s">
        <v>165</v>
      </c>
      <c r="BM193" s="198" t="s">
        <v>623</v>
      </c>
    </row>
    <row r="194" spans="1:65" s="2" customFormat="1" ht="16.5" customHeight="1">
      <c r="A194" s="35"/>
      <c r="B194" s="36"/>
      <c r="C194" s="234" t="s">
        <v>361</v>
      </c>
      <c r="D194" s="234" t="s">
        <v>325</v>
      </c>
      <c r="E194" s="235" t="s">
        <v>475</v>
      </c>
      <c r="F194" s="236" t="s">
        <v>476</v>
      </c>
      <c r="G194" s="237" t="s">
        <v>164</v>
      </c>
      <c r="H194" s="238">
        <v>2</v>
      </c>
      <c r="I194" s="239"/>
      <c r="J194" s="240">
        <f>ROUND(I194*H194,2)</f>
        <v>0</v>
      </c>
      <c r="K194" s="241"/>
      <c r="L194" s="242"/>
      <c r="M194" s="243" t="s">
        <v>1</v>
      </c>
      <c r="N194" s="244" t="s">
        <v>42</v>
      </c>
      <c r="O194" s="72"/>
      <c r="P194" s="196">
        <f>O194*H194</f>
        <v>0</v>
      </c>
      <c r="Q194" s="196">
        <v>0.0065</v>
      </c>
      <c r="R194" s="196">
        <f>Q194*H194</f>
        <v>0.013</v>
      </c>
      <c r="S194" s="196">
        <v>0</v>
      </c>
      <c r="T194" s="197">
        <f>S194*H194</f>
        <v>0</v>
      </c>
      <c r="U194" s="35"/>
      <c r="V194" s="35"/>
      <c r="W194" s="35"/>
      <c r="X194" s="35"/>
      <c r="Y194" s="35"/>
      <c r="Z194" s="35"/>
      <c r="AA194" s="35"/>
      <c r="AB194" s="35"/>
      <c r="AC194" s="35"/>
      <c r="AD194" s="35"/>
      <c r="AE194" s="35"/>
      <c r="AR194" s="198" t="s">
        <v>198</v>
      </c>
      <c r="AT194" s="198" t="s">
        <v>325</v>
      </c>
      <c r="AU194" s="198" t="s">
        <v>85</v>
      </c>
      <c r="AY194" s="18" t="s">
        <v>160</v>
      </c>
      <c r="BE194" s="199">
        <f>IF(N194="základní",J194,0)</f>
        <v>0</v>
      </c>
      <c r="BF194" s="199">
        <f>IF(N194="snížená",J194,0)</f>
        <v>0</v>
      </c>
      <c r="BG194" s="199">
        <f>IF(N194="zákl. přenesená",J194,0)</f>
        <v>0</v>
      </c>
      <c r="BH194" s="199">
        <f>IF(N194="sníž. přenesená",J194,0)</f>
        <v>0</v>
      </c>
      <c r="BI194" s="199">
        <f>IF(N194="nulová",J194,0)</f>
        <v>0</v>
      </c>
      <c r="BJ194" s="18" t="s">
        <v>85</v>
      </c>
      <c r="BK194" s="199">
        <f>ROUND(I194*H194,2)</f>
        <v>0</v>
      </c>
      <c r="BL194" s="18" t="s">
        <v>165</v>
      </c>
      <c r="BM194" s="198" t="s">
        <v>624</v>
      </c>
    </row>
    <row r="195" spans="1:65" s="2" customFormat="1" ht="21.75" customHeight="1">
      <c r="A195" s="35"/>
      <c r="B195" s="36"/>
      <c r="C195" s="186" t="s">
        <v>315</v>
      </c>
      <c r="D195" s="186" t="s">
        <v>161</v>
      </c>
      <c r="E195" s="187" t="s">
        <v>530</v>
      </c>
      <c r="F195" s="188" t="s">
        <v>531</v>
      </c>
      <c r="G195" s="189" t="s">
        <v>210</v>
      </c>
      <c r="H195" s="190">
        <v>169.21</v>
      </c>
      <c r="I195" s="191"/>
      <c r="J195" s="192">
        <f>ROUND(I195*H195,2)</f>
        <v>0</v>
      </c>
      <c r="K195" s="193"/>
      <c r="L195" s="40"/>
      <c r="M195" s="194" t="s">
        <v>1</v>
      </c>
      <c r="N195" s="195" t="s">
        <v>42</v>
      </c>
      <c r="O195" s="72"/>
      <c r="P195" s="196">
        <f>O195*H195</f>
        <v>0</v>
      </c>
      <c r="Q195" s="196">
        <v>0.1295</v>
      </c>
      <c r="R195" s="196">
        <f>Q195*H195</f>
        <v>21.912695000000003</v>
      </c>
      <c r="S195" s="196">
        <v>0</v>
      </c>
      <c r="T195" s="197">
        <f>S195*H195</f>
        <v>0</v>
      </c>
      <c r="U195" s="35"/>
      <c r="V195" s="35"/>
      <c r="W195" s="35"/>
      <c r="X195" s="35"/>
      <c r="Y195" s="35"/>
      <c r="Z195" s="35"/>
      <c r="AA195" s="35"/>
      <c r="AB195" s="35"/>
      <c r="AC195" s="35"/>
      <c r="AD195" s="35"/>
      <c r="AE195" s="35"/>
      <c r="AR195" s="198" t="s">
        <v>165</v>
      </c>
      <c r="AT195" s="198" t="s">
        <v>161</v>
      </c>
      <c r="AU195" s="198" t="s">
        <v>85</v>
      </c>
      <c r="AY195" s="18" t="s">
        <v>160</v>
      </c>
      <c r="BE195" s="199">
        <f>IF(N195="základní",J195,0)</f>
        <v>0</v>
      </c>
      <c r="BF195" s="199">
        <f>IF(N195="snížená",J195,0)</f>
        <v>0</v>
      </c>
      <c r="BG195" s="199">
        <f>IF(N195="zákl. přenesená",J195,0)</f>
        <v>0</v>
      </c>
      <c r="BH195" s="199">
        <f>IF(N195="sníž. přenesená",J195,0)</f>
        <v>0</v>
      </c>
      <c r="BI195" s="199">
        <f>IF(N195="nulová",J195,0)</f>
        <v>0</v>
      </c>
      <c r="BJ195" s="18" t="s">
        <v>85</v>
      </c>
      <c r="BK195" s="199">
        <f>ROUND(I195*H195,2)</f>
        <v>0</v>
      </c>
      <c r="BL195" s="18" t="s">
        <v>165</v>
      </c>
      <c r="BM195" s="198" t="s">
        <v>625</v>
      </c>
    </row>
    <row r="196" spans="2:51" s="13" customFormat="1" ht="11.25">
      <c r="B196" s="202"/>
      <c r="C196" s="203"/>
      <c r="D196" s="204" t="s">
        <v>181</v>
      </c>
      <c r="E196" s="205" t="s">
        <v>1</v>
      </c>
      <c r="F196" s="206" t="s">
        <v>626</v>
      </c>
      <c r="G196" s="203"/>
      <c r="H196" s="207">
        <v>169.21</v>
      </c>
      <c r="I196" s="208"/>
      <c r="J196" s="203"/>
      <c r="K196" s="203"/>
      <c r="L196" s="209"/>
      <c r="M196" s="210"/>
      <c r="N196" s="211"/>
      <c r="O196" s="211"/>
      <c r="P196" s="211"/>
      <c r="Q196" s="211"/>
      <c r="R196" s="211"/>
      <c r="S196" s="211"/>
      <c r="T196" s="212"/>
      <c r="AT196" s="213" t="s">
        <v>181</v>
      </c>
      <c r="AU196" s="213" t="s">
        <v>85</v>
      </c>
      <c r="AV196" s="13" t="s">
        <v>87</v>
      </c>
      <c r="AW196" s="13" t="s">
        <v>32</v>
      </c>
      <c r="AX196" s="13" t="s">
        <v>85</v>
      </c>
      <c r="AY196" s="213" t="s">
        <v>160</v>
      </c>
    </row>
    <row r="197" spans="1:65" s="2" customFormat="1" ht="16.5" customHeight="1">
      <c r="A197" s="35"/>
      <c r="B197" s="36"/>
      <c r="C197" s="234" t="s">
        <v>370</v>
      </c>
      <c r="D197" s="234" t="s">
        <v>325</v>
      </c>
      <c r="E197" s="235" t="s">
        <v>535</v>
      </c>
      <c r="F197" s="236" t="s">
        <v>536</v>
      </c>
      <c r="G197" s="237" t="s">
        <v>210</v>
      </c>
      <c r="H197" s="238">
        <v>177.671</v>
      </c>
      <c r="I197" s="239"/>
      <c r="J197" s="240">
        <f>ROUND(I197*H197,2)</f>
        <v>0</v>
      </c>
      <c r="K197" s="241"/>
      <c r="L197" s="242"/>
      <c r="M197" s="243" t="s">
        <v>1</v>
      </c>
      <c r="N197" s="244" t="s">
        <v>42</v>
      </c>
      <c r="O197" s="72"/>
      <c r="P197" s="196">
        <f>O197*H197</f>
        <v>0</v>
      </c>
      <c r="Q197" s="196">
        <v>0.055</v>
      </c>
      <c r="R197" s="196">
        <f>Q197*H197</f>
        <v>9.771905</v>
      </c>
      <c r="S197" s="196">
        <v>0</v>
      </c>
      <c r="T197" s="197">
        <f>S197*H197</f>
        <v>0</v>
      </c>
      <c r="U197" s="35"/>
      <c r="V197" s="35"/>
      <c r="W197" s="35"/>
      <c r="X197" s="35"/>
      <c r="Y197" s="35"/>
      <c r="Z197" s="35"/>
      <c r="AA197" s="35"/>
      <c r="AB197" s="35"/>
      <c r="AC197" s="35"/>
      <c r="AD197" s="35"/>
      <c r="AE197" s="35"/>
      <c r="AR197" s="198" t="s">
        <v>198</v>
      </c>
      <c r="AT197" s="198" t="s">
        <v>325</v>
      </c>
      <c r="AU197" s="198" t="s">
        <v>85</v>
      </c>
      <c r="AY197" s="18" t="s">
        <v>160</v>
      </c>
      <c r="BE197" s="199">
        <f>IF(N197="základní",J197,0)</f>
        <v>0</v>
      </c>
      <c r="BF197" s="199">
        <f>IF(N197="snížená",J197,0)</f>
        <v>0</v>
      </c>
      <c r="BG197" s="199">
        <f>IF(N197="zákl. přenesená",J197,0)</f>
        <v>0</v>
      </c>
      <c r="BH197" s="199">
        <f>IF(N197="sníž. přenesená",J197,0)</f>
        <v>0</v>
      </c>
      <c r="BI197" s="199">
        <f>IF(N197="nulová",J197,0)</f>
        <v>0</v>
      </c>
      <c r="BJ197" s="18" t="s">
        <v>85</v>
      </c>
      <c r="BK197" s="199">
        <f>ROUND(I197*H197,2)</f>
        <v>0</v>
      </c>
      <c r="BL197" s="18" t="s">
        <v>165</v>
      </c>
      <c r="BM197" s="198" t="s">
        <v>627</v>
      </c>
    </row>
    <row r="198" spans="1:47" s="2" customFormat="1" ht="19.5">
      <c r="A198" s="35"/>
      <c r="B198" s="36"/>
      <c r="C198" s="37"/>
      <c r="D198" s="204" t="s">
        <v>187</v>
      </c>
      <c r="E198" s="37"/>
      <c r="F198" s="214" t="s">
        <v>538</v>
      </c>
      <c r="G198" s="37"/>
      <c r="H198" s="37"/>
      <c r="I198" s="215"/>
      <c r="J198" s="37"/>
      <c r="K198" s="37"/>
      <c r="L198" s="40"/>
      <c r="M198" s="216"/>
      <c r="N198" s="217"/>
      <c r="O198" s="72"/>
      <c r="P198" s="72"/>
      <c r="Q198" s="72"/>
      <c r="R198" s="72"/>
      <c r="S198" s="72"/>
      <c r="T198" s="73"/>
      <c r="U198" s="35"/>
      <c r="V198" s="35"/>
      <c r="W198" s="35"/>
      <c r="X198" s="35"/>
      <c r="Y198" s="35"/>
      <c r="Z198" s="35"/>
      <c r="AA198" s="35"/>
      <c r="AB198" s="35"/>
      <c r="AC198" s="35"/>
      <c r="AD198" s="35"/>
      <c r="AE198" s="35"/>
      <c r="AT198" s="18" t="s">
        <v>187</v>
      </c>
      <c r="AU198" s="18" t="s">
        <v>85</v>
      </c>
    </row>
    <row r="199" spans="2:51" s="13" customFormat="1" ht="11.25">
      <c r="B199" s="202"/>
      <c r="C199" s="203"/>
      <c r="D199" s="204" t="s">
        <v>181</v>
      </c>
      <c r="E199" s="203"/>
      <c r="F199" s="206" t="s">
        <v>628</v>
      </c>
      <c r="G199" s="203"/>
      <c r="H199" s="207">
        <v>177.671</v>
      </c>
      <c r="I199" s="208"/>
      <c r="J199" s="203"/>
      <c r="K199" s="203"/>
      <c r="L199" s="209"/>
      <c r="M199" s="210"/>
      <c r="N199" s="211"/>
      <c r="O199" s="211"/>
      <c r="P199" s="211"/>
      <c r="Q199" s="211"/>
      <c r="R199" s="211"/>
      <c r="S199" s="211"/>
      <c r="T199" s="212"/>
      <c r="AT199" s="213" t="s">
        <v>181</v>
      </c>
      <c r="AU199" s="213" t="s">
        <v>85</v>
      </c>
      <c r="AV199" s="13" t="s">
        <v>87</v>
      </c>
      <c r="AW199" s="13" t="s">
        <v>4</v>
      </c>
      <c r="AX199" s="13" t="s">
        <v>85</v>
      </c>
      <c r="AY199" s="213" t="s">
        <v>160</v>
      </c>
    </row>
    <row r="200" spans="1:65" s="2" customFormat="1" ht="16.5" customHeight="1">
      <c r="A200" s="35"/>
      <c r="B200" s="36"/>
      <c r="C200" s="186" t="s">
        <v>375</v>
      </c>
      <c r="D200" s="186" t="s">
        <v>161</v>
      </c>
      <c r="E200" s="187" t="s">
        <v>541</v>
      </c>
      <c r="F200" s="188" t="s">
        <v>542</v>
      </c>
      <c r="G200" s="189" t="s">
        <v>179</v>
      </c>
      <c r="H200" s="190">
        <v>114.72</v>
      </c>
      <c r="I200" s="191"/>
      <c r="J200" s="192">
        <f>ROUND(I200*H200,2)</f>
        <v>0</v>
      </c>
      <c r="K200" s="193"/>
      <c r="L200" s="40"/>
      <c r="M200" s="194" t="s">
        <v>1</v>
      </c>
      <c r="N200" s="195" t="s">
        <v>42</v>
      </c>
      <c r="O200" s="72"/>
      <c r="P200" s="196">
        <f>O200*H200</f>
        <v>0</v>
      </c>
      <c r="Q200" s="196">
        <v>0.00047</v>
      </c>
      <c r="R200" s="196">
        <f>Q200*H200</f>
        <v>0.0539184</v>
      </c>
      <c r="S200" s="196">
        <v>0</v>
      </c>
      <c r="T200" s="197">
        <f>S200*H200</f>
        <v>0</v>
      </c>
      <c r="U200" s="35"/>
      <c r="V200" s="35"/>
      <c r="W200" s="35"/>
      <c r="X200" s="35"/>
      <c r="Y200" s="35"/>
      <c r="Z200" s="35"/>
      <c r="AA200" s="35"/>
      <c r="AB200" s="35"/>
      <c r="AC200" s="35"/>
      <c r="AD200" s="35"/>
      <c r="AE200" s="35"/>
      <c r="AR200" s="198" t="s">
        <v>165</v>
      </c>
      <c r="AT200" s="198" t="s">
        <v>161</v>
      </c>
      <c r="AU200" s="198" t="s">
        <v>85</v>
      </c>
      <c r="AY200" s="18" t="s">
        <v>160</v>
      </c>
      <c r="BE200" s="199">
        <f>IF(N200="základní",J200,0)</f>
        <v>0</v>
      </c>
      <c r="BF200" s="199">
        <f>IF(N200="snížená",J200,0)</f>
        <v>0</v>
      </c>
      <c r="BG200" s="199">
        <f>IF(N200="zákl. přenesená",J200,0)</f>
        <v>0</v>
      </c>
      <c r="BH200" s="199">
        <f>IF(N200="sníž. přenesená",J200,0)</f>
        <v>0</v>
      </c>
      <c r="BI200" s="199">
        <f>IF(N200="nulová",J200,0)</f>
        <v>0</v>
      </c>
      <c r="BJ200" s="18" t="s">
        <v>85</v>
      </c>
      <c r="BK200" s="199">
        <f>ROUND(I200*H200,2)</f>
        <v>0</v>
      </c>
      <c r="BL200" s="18" t="s">
        <v>165</v>
      </c>
      <c r="BM200" s="198" t="s">
        <v>629</v>
      </c>
    </row>
    <row r="201" spans="2:51" s="13" customFormat="1" ht="11.25">
      <c r="B201" s="202"/>
      <c r="C201" s="203"/>
      <c r="D201" s="204" t="s">
        <v>181</v>
      </c>
      <c r="E201" s="205" t="s">
        <v>1</v>
      </c>
      <c r="F201" s="206" t="s">
        <v>630</v>
      </c>
      <c r="G201" s="203"/>
      <c r="H201" s="207">
        <v>114.72</v>
      </c>
      <c r="I201" s="208"/>
      <c r="J201" s="203"/>
      <c r="K201" s="203"/>
      <c r="L201" s="209"/>
      <c r="M201" s="210"/>
      <c r="N201" s="211"/>
      <c r="O201" s="211"/>
      <c r="P201" s="211"/>
      <c r="Q201" s="211"/>
      <c r="R201" s="211"/>
      <c r="S201" s="211"/>
      <c r="T201" s="212"/>
      <c r="AT201" s="213" t="s">
        <v>181</v>
      </c>
      <c r="AU201" s="213" t="s">
        <v>85</v>
      </c>
      <c r="AV201" s="13" t="s">
        <v>87</v>
      </c>
      <c r="AW201" s="13" t="s">
        <v>32</v>
      </c>
      <c r="AX201" s="13" t="s">
        <v>85</v>
      </c>
      <c r="AY201" s="213" t="s">
        <v>160</v>
      </c>
    </row>
    <row r="202" spans="2:63" s="12" customFormat="1" ht="25.9" customHeight="1">
      <c r="B202" s="172"/>
      <c r="C202" s="173"/>
      <c r="D202" s="174" t="s">
        <v>76</v>
      </c>
      <c r="E202" s="175" t="s">
        <v>212</v>
      </c>
      <c r="F202" s="175" t="s">
        <v>213</v>
      </c>
      <c r="G202" s="173"/>
      <c r="H202" s="173"/>
      <c r="I202" s="176"/>
      <c r="J202" s="177">
        <f>BK202</f>
        <v>0</v>
      </c>
      <c r="K202" s="173"/>
      <c r="L202" s="178"/>
      <c r="M202" s="179"/>
      <c r="N202" s="180"/>
      <c r="O202" s="180"/>
      <c r="P202" s="181">
        <f>SUM(P203:P208)</f>
        <v>0</v>
      </c>
      <c r="Q202" s="180"/>
      <c r="R202" s="181">
        <f>SUM(R203:R208)</f>
        <v>0</v>
      </c>
      <c r="S202" s="180"/>
      <c r="T202" s="182">
        <f>SUM(T203:T208)</f>
        <v>0</v>
      </c>
      <c r="AR202" s="183" t="s">
        <v>85</v>
      </c>
      <c r="AT202" s="184" t="s">
        <v>76</v>
      </c>
      <c r="AU202" s="184" t="s">
        <v>77</v>
      </c>
      <c r="AY202" s="183" t="s">
        <v>160</v>
      </c>
      <c r="BK202" s="185">
        <f>SUM(BK203:BK208)</f>
        <v>0</v>
      </c>
    </row>
    <row r="203" spans="1:65" s="2" customFormat="1" ht="16.5" customHeight="1">
      <c r="A203" s="35"/>
      <c r="B203" s="36"/>
      <c r="C203" s="186" t="s">
        <v>379</v>
      </c>
      <c r="D203" s="186" t="s">
        <v>161</v>
      </c>
      <c r="E203" s="187" t="s">
        <v>215</v>
      </c>
      <c r="F203" s="188" t="s">
        <v>216</v>
      </c>
      <c r="G203" s="189" t="s">
        <v>217</v>
      </c>
      <c r="H203" s="190">
        <v>102.52</v>
      </c>
      <c r="I203" s="191"/>
      <c r="J203" s="192">
        <f>ROUND(I203*H203,2)</f>
        <v>0</v>
      </c>
      <c r="K203" s="193"/>
      <c r="L203" s="40"/>
      <c r="M203" s="194" t="s">
        <v>1</v>
      </c>
      <c r="N203" s="195" t="s">
        <v>42</v>
      </c>
      <c r="O203" s="72"/>
      <c r="P203" s="196">
        <f>O203*H203</f>
        <v>0</v>
      </c>
      <c r="Q203" s="196">
        <v>0</v>
      </c>
      <c r="R203" s="196">
        <f>Q203*H203</f>
        <v>0</v>
      </c>
      <c r="S203" s="196">
        <v>0</v>
      </c>
      <c r="T203" s="197">
        <f>S203*H203</f>
        <v>0</v>
      </c>
      <c r="U203" s="35"/>
      <c r="V203" s="35"/>
      <c r="W203" s="35"/>
      <c r="X203" s="35"/>
      <c r="Y203" s="35"/>
      <c r="Z203" s="35"/>
      <c r="AA203" s="35"/>
      <c r="AB203" s="35"/>
      <c r="AC203" s="35"/>
      <c r="AD203" s="35"/>
      <c r="AE203" s="35"/>
      <c r="AR203" s="198" t="s">
        <v>165</v>
      </c>
      <c r="AT203" s="198" t="s">
        <v>161</v>
      </c>
      <c r="AU203" s="198" t="s">
        <v>85</v>
      </c>
      <c r="AY203" s="18" t="s">
        <v>160</v>
      </c>
      <c r="BE203" s="199">
        <f>IF(N203="základní",J203,0)</f>
        <v>0</v>
      </c>
      <c r="BF203" s="199">
        <f>IF(N203="snížená",J203,0)</f>
        <v>0</v>
      </c>
      <c r="BG203" s="199">
        <f>IF(N203="zákl. přenesená",J203,0)</f>
        <v>0</v>
      </c>
      <c r="BH203" s="199">
        <f>IF(N203="sníž. přenesená",J203,0)</f>
        <v>0</v>
      </c>
      <c r="BI203" s="199">
        <f>IF(N203="nulová",J203,0)</f>
        <v>0</v>
      </c>
      <c r="BJ203" s="18" t="s">
        <v>85</v>
      </c>
      <c r="BK203" s="199">
        <f>ROUND(I203*H203,2)</f>
        <v>0</v>
      </c>
      <c r="BL203" s="18" t="s">
        <v>165</v>
      </c>
      <c r="BM203" s="198" t="s">
        <v>631</v>
      </c>
    </row>
    <row r="204" spans="1:65" s="2" customFormat="1" ht="21.75" customHeight="1">
      <c r="A204" s="35"/>
      <c r="B204" s="36"/>
      <c r="C204" s="186" t="s">
        <v>333</v>
      </c>
      <c r="D204" s="186" t="s">
        <v>161</v>
      </c>
      <c r="E204" s="187" t="s">
        <v>260</v>
      </c>
      <c r="F204" s="188" t="s">
        <v>261</v>
      </c>
      <c r="G204" s="189" t="s">
        <v>217</v>
      </c>
      <c r="H204" s="190">
        <v>102.52</v>
      </c>
      <c r="I204" s="191"/>
      <c r="J204" s="192">
        <f>ROUND(I204*H204,2)</f>
        <v>0</v>
      </c>
      <c r="K204" s="193"/>
      <c r="L204" s="40"/>
      <c r="M204" s="194" t="s">
        <v>1</v>
      </c>
      <c r="N204" s="195" t="s">
        <v>42</v>
      </c>
      <c r="O204" s="72"/>
      <c r="P204" s="196">
        <f>O204*H204</f>
        <v>0</v>
      </c>
      <c r="Q204" s="196">
        <v>0</v>
      </c>
      <c r="R204" s="196">
        <f>Q204*H204</f>
        <v>0</v>
      </c>
      <c r="S204" s="196">
        <v>0</v>
      </c>
      <c r="T204" s="197">
        <f>S204*H204</f>
        <v>0</v>
      </c>
      <c r="U204" s="35"/>
      <c r="V204" s="35"/>
      <c r="W204" s="35"/>
      <c r="X204" s="35"/>
      <c r="Y204" s="35"/>
      <c r="Z204" s="35"/>
      <c r="AA204" s="35"/>
      <c r="AB204" s="35"/>
      <c r="AC204" s="35"/>
      <c r="AD204" s="35"/>
      <c r="AE204" s="35"/>
      <c r="AR204" s="198" t="s">
        <v>165</v>
      </c>
      <c r="AT204" s="198" t="s">
        <v>161</v>
      </c>
      <c r="AU204" s="198" t="s">
        <v>85</v>
      </c>
      <c r="AY204" s="18" t="s">
        <v>160</v>
      </c>
      <c r="BE204" s="199">
        <f>IF(N204="základní",J204,0)</f>
        <v>0</v>
      </c>
      <c r="BF204" s="199">
        <f>IF(N204="snížená",J204,0)</f>
        <v>0</v>
      </c>
      <c r="BG204" s="199">
        <f>IF(N204="zákl. přenesená",J204,0)</f>
        <v>0</v>
      </c>
      <c r="BH204" s="199">
        <f>IF(N204="sníž. přenesená",J204,0)</f>
        <v>0</v>
      </c>
      <c r="BI204" s="199">
        <f>IF(N204="nulová",J204,0)</f>
        <v>0</v>
      </c>
      <c r="BJ204" s="18" t="s">
        <v>85</v>
      </c>
      <c r="BK204" s="199">
        <f>ROUND(I204*H204,2)</f>
        <v>0</v>
      </c>
      <c r="BL204" s="18" t="s">
        <v>165</v>
      </c>
      <c r="BM204" s="198" t="s">
        <v>632</v>
      </c>
    </row>
    <row r="205" spans="1:65" s="2" customFormat="1" ht="21.75" customHeight="1">
      <c r="A205" s="35"/>
      <c r="B205" s="36"/>
      <c r="C205" s="186" t="s">
        <v>387</v>
      </c>
      <c r="D205" s="186" t="s">
        <v>161</v>
      </c>
      <c r="E205" s="187" t="s">
        <v>234</v>
      </c>
      <c r="F205" s="188" t="s">
        <v>235</v>
      </c>
      <c r="G205" s="189" t="s">
        <v>217</v>
      </c>
      <c r="H205" s="190">
        <v>102.52</v>
      </c>
      <c r="I205" s="191"/>
      <c r="J205" s="192">
        <f>ROUND(I205*H205,2)</f>
        <v>0</v>
      </c>
      <c r="K205" s="193"/>
      <c r="L205" s="40"/>
      <c r="M205" s="194" t="s">
        <v>1</v>
      </c>
      <c r="N205" s="195" t="s">
        <v>42</v>
      </c>
      <c r="O205" s="72"/>
      <c r="P205" s="196">
        <f>O205*H205</f>
        <v>0</v>
      </c>
      <c r="Q205" s="196">
        <v>0</v>
      </c>
      <c r="R205" s="196">
        <f>Q205*H205</f>
        <v>0</v>
      </c>
      <c r="S205" s="196">
        <v>0</v>
      </c>
      <c r="T205" s="197">
        <f>S205*H205</f>
        <v>0</v>
      </c>
      <c r="U205" s="35"/>
      <c r="V205" s="35"/>
      <c r="W205" s="35"/>
      <c r="X205" s="35"/>
      <c r="Y205" s="35"/>
      <c r="Z205" s="35"/>
      <c r="AA205" s="35"/>
      <c r="AB205" s="35"/>
      <c r="AC205" s="35"/>
      <c r="AD205" s="35"/>
      <c r="AE205" s="35"/>
      <c r="AR205" s="198" t="s">
        <v>165</v>
      </c>
      <c r="AT205" s="198" t="s">
        <v>161</v>
      </c>
      <c r="AU205" s="198" t="s">
        <v>85</v>
      </c>
      <c r="AY205" s="18" t="s">
        <v>160</v>
      </c>
      <c r="BE205" s="199">
        <f>IF(N205="základní",J205,0)</f>
        <v>0</v>
      </c>
      <c r="BF205" s="199">
        <f>IF(N205="snížená",J205,0)</f>
        <v>0</v>
      </c>
      <c r="BG205" s="199">
        <f>IF(N205="zákl. přenesená",J205,0)</f>
        <v>0</v>
      </c>
      <c r="BH205" s="199">
        <f>IF(N205="sníž. přenesená",J205,0)</f>
        <v>0</v>
      </c>
      <c r="BI205" s="199">
        <f>IF(N205="nulová",J205,0)</f>
        <v>0</v>
      </c>
      <c r="BJ205" s="18" t="s">
        <v>85</v>
      </c>
      <c r="BK205" s="199">
        <f>ROUND(I205*H205,2)</f>
        <v>0</v>
      </c>
      <c r="BL205" s="18" t="s">
        <v>165</v>
      </c>
      <c r="BM205" s="198" t="s">
        <v>633</v>
      </c>
    </row>
    <row r="206" spans="1:65" s="2" customFormat="1" ht="21.75" customHeight="1">
      <c r="A206" s="35"/>
      <c r="B206" s="36"/>
      <c r="C206" s="186" t="s">
        <v>393</v>
      </c>
      <c r="D206" s="186" t="s">
        <v>161</v>
      </c>
      <c r="E206" s="187" t="s">
        <v>238</v>
      </c>
      <c r="F206" s="188" t="s">
        <v>239</v>
      </c>
      <c r="G206" s="189" t="s">
        <v>217</v>
      </c>
      <c r="H206" s="190">
        <v>1332.76</v>
      </c>
      <c r="I206" s="191"/>
      <c r="J206" s="192">
        <f>ROUND(I206*H206,2)</f>
        <v>0</v>
      </c>
      <c r="K206" s="193"/>
      <c r="L206" s="40"/>
      <c r="M206" s="194" t="s">
        <v>1</v>
      </c>
      <c r="N206" s="195" t="s">
        <v>42</v>
      </c>
      <c r="O206" s="72"/>
      <c r="P206" s="196">
        <f>O206*H206</f>
        <v>0</v>
      </c>
      <c r="Q206" s="196">
        <v>0</v>
      </c>
      <c r="R206" s="196">
        <f>Q206*H206</f>
        <v>0</v>
      </c>
      <c r="S206" s="196">
        <v>0</v>
      </c>
      <c r="T206" s="197">
        <f>S206*H206</f>
        <v>0</v>
      </c>
      <c r="U206" s="35"/>
      <c r="V206" s="35"/>
      <c r="W206" s="35"/>
      <c r="X206" s="35"/>
      <c r="Y206" s="35"/>
      <c r="Z206" s="35"/>
      <c r="AA206" s="35"/>
      <c r="AB206" s="35"/>
      <c r="AC206" s="35"/>
      <c r="AD206" s="35"/>
      <c r="AE206" s="35"/>
      <c r="AR206" s="198" t="s">
        <v>165</v>
      </c>
      <c r="AT206" s="198" t="s">
        <v>161</v>
      </c>
      <c r="AU206" s="198" t="s">
        <v>85</v>
      </c>
      <c r="AY206" s="18" t="s">
        <v>160</v>
      </c>
      <c r="BE206" s="199">
        <f>IF(N206="základní",J206,0)</f>
        <v>0</v>
      </c>
      <c r="BF206" s="199">
        <f>IF(N206="snížená",J206,0)</f>
        <v>0</v>
      </c>
      <c r="BG206" s="199">
        <f>IF(N206="zákl. přenesená",J206,0)</f>
        <v>0</v>
      </c>
      <c r="BH206" s="199">
        <f>IF(N206="sníž. přenesená",J206,0)</f>
        <v>0</v>
      </c>
      <c r="BI206" s="199">
        <f>IF(N206="nulová",J206,0)</f>
        <v>0</v>
      </c>
      <c r="BJ206" s="18" t="s">
        <v>85</v>
      </c>
      <c r="BK206" s="199">
        <f>ROUND(I206*H206,2)</f>
        <v>0</v>
      </c>
      <c r="BL206" s="18" t="s">
        <v>165</v>
      </c>
      <c r="BM206" s="198" t="s">
        <v>634</v>
      </c>
    </row>
    <row r="207" spans="1:47" s="2" customFormat="1" ht="19.5">
      <c r="A207" s="35"/>
      <c r="B207" s="36"/>
      <c r="C207" s="37"/>
      <c r="D207" s="204" t="s">
        <v>187</v>
      </c>
      <c r="E207" s="37"/>
      <c r="F207" s="214" t="s">
        <v>241</v>
      </c>
      <c r="G207" s="37"/>
      <c r="H207" s="37"/>
      <c r="I207" s="215"/>
      <c r="J207" s="37"/>
      <c r="K207" s="37"/>
      <c r="L207" s="40"/>
      <c r="M207" s="216"/>
      <c r="N207" s="217"/>
      <c r="O207" s="72"/>
      <c r="P207" s="72"/>
      <c r="Q207" s="72"/>
      <c r="R207" s="72"/>
      <c r="S207" s="72"/>
      <c r="T207" s="73"/>
      <c r="U207" s="35"/>
      <c r="V207" s="35"/>
      <c r="W207" s="35"/>
      <c r="X207" s="35"/>
      <c r="Y207" s="35"/>
      <c r="Z207" s="35"/>
      <c r="AA207" s="35"/>
      <c r="AB207" s="35"/>
      <c r="AC207" s="35"/>
      <c r="AD207" s="35"/>
      <c r="AE207" s="35"/>
      <c r="AT207" s="18" t="s">
        <v>187</v>
      </c>
      <c r="AU207" s="18" t="s">
        <v>85</v>
      </c>
    </row>
    <row r="208" spans="2:51" s="13" customFormat="1" ht="11.25">
      <c r="B208" s="202"/>
      <c r="C208" s="203"/>
      <c r="D208" s="204" t="s">
        <v>181</v>
      </c>
      <c r="E208" s="203"/>
      <c r="F208" s="206" t="s">
        <v>635</v>
      </c>
      <c r="G208" s="203"/>
      <c r="H208" s="207">
        <v>1332.76</v>
      </c>
      <c r="I208" s="208"/>
      <c r="J208" s="203"/>
      <c r="K208" s="203"/>
      <c r="L208" s="209"/>
      <c r="M208" s="210"/>
      <c r="N208" s="211"/>
      <c r="O208" s="211"/>
      <c r="P208" s="211"/>
      <c r="Q208" s="211"/>
      <c r="R208" s="211"/>
      <c r="S208" s="211"/>
      <c r="T208" s="212"/>
      <c r="AT208" s="213" t="s">
        <v>181</v>
      </c>
      <c r="AU208" s="213" t="s">
        <v>85</v>
      </c>
      <c r="AV208" s="13" t="s">
        <v>87</v>
      </c>
      <c r="AW208" s="13" t="s">
        <v>4</v>
      </c>
      <c r="AX208" s="13" t="s">
        <v>85</v>
      </c>
      <c r="AY208" s="213" t="s">
        <v>160</v>
      </c>
    </row>
    <row r="209" spans="2:63" s="12" customFormat="1" ht="25.9" customHeight="1">
      <c r="B209" s="172"/>
      <c r="C209" s="173"/>
      <c r="D209" s="174" t="s">
        <v>76</v>
      </c>
      <c r="E209" s="175" t="s">
        <v>555</v>
      </c>
      <c r="F209" s="175" t="s">
        <v>556</v>
      </c>
      <c r="G209" s="173"/>
      <c r="H209" s="173"/>
      <c r="I209" s="176"/>
      <c r="J209" s="177">
        <f>BK209</f>
        <v>0</v>
      </c>
      <c r="K209" s="173"/>
      <c r="L209" s="178"/>
      <c r="M209" s="179"/>
      <c r="N209" s="180"/>
      <c r="O209" s="180"/>
      <c r="P209" s="181">
        <f>P210</f>
        <v>0</v>
      </c>
      <c r="Q209" s="180"/>
      <c r="R209" s="181">
        <f>R210</f>
        <v>0</v>
      </c>
      <c r="S209" s="180"/>
      <c r="T209" s="182">
        <f>T210</f>
        <v>0</v>
      </c>
      <c r="AR209" s="183" t="s">
        <v>85</v>
      </c>
      <c r="AT209" s="184" t="s">
        <v>76</v>
      </c>
      <c r="AU209" s="184" t="s">
        <v>77</v>
      </c>
      <c r="AY209" s="183" t="s">
        <v>160</v>
      </c>
      <c r="BK209" s="185">
        <f>BK210</f>
        <v>0</v>
      </c>
    </row>
    <row r="210" spans="1:65" s="2" customFormat="1" ht="21.75" customHeight="1">
      <c r="A210" s="35"/>
      <c r="B210" s="36"/>
      <c r="C210" s="186" t="s">
        <v>397</v>
      </c>
      <c r="D210" s="186" t="s">
        <v>161</v>
      </c>
      <c r="E210" s="187" t="s">
        <v>558</v>
      </c>
      <c r="F210" s="188" t="s">
        <v>559</v>
      </c>
      <c r="G210" s="189" t="s">
        <v>217</v>
      </c>
      <c r="H210" s="190">
        <v>169.091</v>
      </c>
      <c r="I210" s="191"/>
      <c r="J210" s="192">
        <f>ROUND(I210*H210,2)</f>
        <v>0</v>
      </c>
      <c r="K210" s="193"/>
      <c r="L210" s="40"/>
      <c r="M210" s="218" t="s">
        <v>1</v>
      </c>
      <c r="N210" s="219" t="s">
        <v>42</v>
      </c>
      <c r="O210" s="220"/>
      <c r="P210" s="221">
        <f>O210*H210</f>
        <v>0</v>
      </c>
      <c r="Q210" s="221">
        <v>0</v>
      </c>
      <c r="R210" s="221">
        <f>Q210*H210</f>
        <v>0</v>
      </c>
      <c r="S210" s="221">
        <v>0</v>
      </c>
      <c r="T210" s="222">
        <f>S210*H210</f>
        <v>0</v>
      </c>
      <c r="U210" s="35"/>
      <c r="V210" s="35"/>
      <c r="W210" s="35"/>
      <c r="X210" s="35"/>
      <c r="Y210" s="35"/>
      <c r="Z210" s="35"/>
      <c r="AA210" s="35"/>
      <c r="AB210" s="35"/>
      <c r="AC210" s="35"/>
      <c r="AD210" s="35"/>
      <c r="AE210" s="35"/>
      <c r="AR210" s="198" t="s">
        <v>165</v>
      </c>
      <c r="AT210" s="198" t="s">
        <v>161</v>
      </c>
      <c r="AU210" s="198" t="s">
        <v>85</v>
      </c>
      <c r="AY210" s="18" t="s">
        <v>160</v>
      </c>
      <c r="BE210" s="199">
        <f>IF(N210="základní",J210,0)</f>
        <v>0</v>
      </c>
      <c r="BF210" s="199">
        <f>IF(N210="snížená",J210,0)</f>
        <v>0</v>
      </c>
      <c r="BG210" s="199">
        <f>IF(N210="zákl. přenesená",J210,0)</f>
        <v>0</v>
      </c>
      <c r="BH210" s="199">
        <f>IF(N210="sníž. přenesená",J210,0)</f>
        <v>0</v>
      </c>
      <c r="BI210" s="199">
        <f>IF(N210="nulová",J210,0)</f>
        <v>0</v>
      </c>
      <c r="BJ210" s="18" t="s">
        <v>85</v>
      </c>
      <c r="BK210" s="199">
        <f>ROUND(I210*H210,2)</f>
        <v>0</v>
      </c>
      <c r="BL210" s="18" t="s">
        <v>165</v>
      </c>
      <c r="BM210" s="198" t="s">
        <v>636</v>
      </c>
    </row>
    <row r="211" spans="1:31" s="2" customFormat="1" ht="6.95" customHeight="1">
      <c r="A211" s="35"/>
      <c r="B211" s="55"/>
      <c r="C211" s="56"/>
      <c r="D211" s="56"/>
      <c r="E211" s="56"/>
      <c r="F211" s="56"/>
      <c r="G211" s="56"/>
      <c r="H211" s="56"/>
      <c r="I211" s="56"/>
      <c r="J211" s="56"/>
      <c r="K211" s="56"/>
      <c r="L211" s="40"/>
      <c r="M211" s="35"/>
      <c r="O211" s="35"/>
      <c r="P211" s="35"/>
      <c r="Q211" s="35"/>
      <c r="R211" s="35"/>
      <c r="S211" s="35"/>
      <c r="T211" s="35"/>
      <c r="U211" s="35"/>
      <c r="V211" s="35"/>
      <c r="W211" s="35"/>
      <c r="X211" s="35"/>
      <c r="Y211" s="35"/>
      <c r="Z211" s="35"/>
      <c r="AA211" s="35"/>
      <c r="AB211" s="35"/>
      <c r="AC211" s="35"/>
      <c r="AD211" s="35"/>
      <c r="AE211" s="35"/>
    </row>
  </sheetData>
  <sheetProtection algorithmName="SHA-512" hashValue="yHRMV1/kPWx97NG8K+nWy9cNT68TR4BiRc9utaXowDRH3ufYb0mlotYYZUmngQ7ydzVaFoLa0uDez38XPexoew==" saltValue="u2DCDBnt9SF0SHzter27ltGxWMCxz07emsYIkAclNrZVYhbEAaVc0ory0RYaX0qQ7OnZJ3Aq+wRAa3ECMRBx6A==" spinCount="100000" sheet="1" objects="1" scenarios="1" formatColumns="0" formatRows="0" autoFilter="0"/>
  <autoFilter ref="C121:K210"/>
  <mergeCells count="9">
    <mergeCell ref="E87:H87"/>
    <mergeCell ref="E112:H112"/>
    <mergeCell ref="E114:H11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1"/>
      <c r="M2" s="301"/>
      <c r="N2" s="301"/>
      <c r="O2" s="301"/>
      <c r="P2" s="301"/>
      <c r="Q2" s="301"/>
      <c r="R2" s="301"/>
      <c r="S2" s="301"/>
      <c r="T2" s="301"/>
      <c r="U2" s="301"/>
      <c r="V2" s="301"/>
      <c r="AT2" s="18" t="s">
        <v>96</v>
      </c>
    </row>
    <row r="3" spans="2:46" s="1" customFormat="1" ht="6.95" customHeight="1">
      <c r="B3" s="109"/>
      <c r="C3" s="110"/>
      <c r="D3" s="110"/>
      <c r="E3" s="110"/>
      <c r="F3" s="110"/>
      <c r="G3" s="110"/>
      <c r="H3" s="110"/>
      <c r="I3" s="110"/>
      <c r="J3" s="110"/>
      <c r="K3" s="110"/>
      <c r="L3" s="21"/>
      <c r="AT3" s="18" t="s">
        <v>87</v>
      </c>
    </row>
    <row r="4" spans="2:46" s="1" customFormat="1" ht="24.95" customHeight="1">
      <c r="B4" s="21"/>
      <c r="D4" s="111" t="s">
        <v>133</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16" t="str">
        <f>'Rekapitulace stavby'!K6</f>
        <v>Revitalizace prostranství Na Rybníčku k.ú. Třeboň</v>
      </c>
      <c r="F7" s="317"/>
      <c r="G7" s="317"/>
      <c r="H7" s="317"/>
      <c r="L7" s="21"/>
    </row>
    <row r="8" spans="1:31" s="2" customFormat="1" ht="12" customHeight="1">
      <c r="A8" s="35"/>
      <c r="B8" s="40"/>
      <c r="C8" s="35"/>
      <c r="D8" s="113" t="s">
        <v>134</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18" t="s">
        <v>637</v>
      </c>
      <c r="F9" s="319"/>
      <c r="G9" s="319"/>
      <c r="H9" s="319"/>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20. 8. 2021</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20" t="str">
        <f>'Rekapitulace stavby'!E14</f>
        <v>Vyplň údaj</v>
      </c>
      <c r="F18" s="321"/>
      <c r="G18" s="321"/>
      <c r="H18" s="321"/>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31</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33</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34</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47.25" customHeight="1">
      <c r="A27" s="116"/>
      <c r="B27" s="117"/>
      <c r="C27" s="116"/>
      <c r="D27" s="116"/>
      <c r="E27" s="322" t="s">
        <v>36</v>
      </c>
      <c r="F27" s="322"/>
      <c r="G27" s="322"/>
      <c r="H27" s="322"/>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37</v>
      </c>
      <c r="E30" s="35"/>
      <c r="F30" s="35"/>
      <c r="G30" s="35"/>
      <c r="H30" s="35"/>
      <c r="I30" s="35"/>
      <c r="J30" s="121">
        <f>ROUND(J125,2)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39</v>
      </c>
      <c r="G32" s="35"/>
      <c r="H32" s="35"/>
      <c r="I32" s="122" t="s">
        <v>38</v>
      </c>
      <c r="J32" s="122" t="s">
        <v>40</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41</v>
      </c>
      <c r="E33" s="113" t="s">
        <v>42</v>
      </c>
      <c r="F33" s="124">
        <f>ROUND((SUM(BE125:BE301)),2)</f>
        <v>0</v>
      </c>
      <c r="G33" s="35"/>
      <c r="H33" s="35"/>
      <c r="I33" s="125">
        <v>0.21</v>
      </c>
      <c r="J33" s="124">
        <f>ROUND(((SUM(BE125:BE301))*I33),2)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43</v>
      </c>
      <c r="F34" s="124">
        <f>ROUND((SUM(BF125:BF301)),2)</f>
        <v>0</v>
      </c>
      <c r="G34" s="35"/>
      <c r="H34" s="35"/>
      <c r="I34" s="125">
        <v>0.15</v>
      </c>
      <c r="J34" s="124">
        <f>ROUND(((SUM(BF125:BF301))*I34),2)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44</v>
      </c>
      <c r="F35" s="124">
        <f>ROUND((SUM(BG125:BG301)),2)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45</v>
      </c>
      <c r="F36" s="124">
        <f>ROUND((SUM(BH125:BH301)),2)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46</v>
      </c>
      <c r="F37" s="124">
        <f>ROUND((SUM(BI125:BI301)),2)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47</v>
      </c>
      <c r="E39" s="128"/>
      <c r="F39" s="128"/>
      <c r="G39" s="129" t="s">
        <v>48</v>
      </c>
      <c r="H39" s="130" t="s">
        <v>49</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50</v>
      </c>
      <c r="E50" s="134"/>
      <c r="F50" s="134"/>
      <c r="G50" s="133" t="s">
        <v>51</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52</v>
      </c>
      <c r="E61" s="136"/>
      <c r="F61" s="137" t="s">
        <v>53</v>
      </c>
      <c r="G61" s="135" t="s">
        <v>52</v>
      </c>
      <c r="H61" s="136"/>
      <c r="I61" s="136"/>
      <c r="J61" s="138" t="s">
        <v>53</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54</v>
      </c>
      <c r="E65" s="139"/>
      <c r="F65" s="139"/>
      <c r="G65" s="133" t="s">
        <v>55</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52</v>
      </c>
      <c r="E76" s="136"/>
      <c r="F76" s="137" t="s">
        <v>53</v>
      </c>
      <c r="G76" s="135" t="s">
        <v>52</v>
      </c>
      <c r="H76" s="136"/>
      <c r="I76" s="136"/>
      <c r="J76" s="138" t="s">
        <v>53</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136</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23" t="str">
        <f>E7</f>
        <v>Revitalizace prostranství Na Rybníčku k.ú. Třeboň</v>
      </c>
      <c r="F85" s="324"/>
      <c r="G85" s="324"/>
      <c r="H85" s="324"/>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134</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79" t="str">
        <f>E9</f>
        <v>SO 103 - Parkoviště</v>
      </c>
      <c r="F87" s="325"/>
      <c r="G87" s="325"/>
      <c r="H87" s="325"/>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Třeboň</v>
      </c>
      <c r="G89" s="37"/>
      <c r="H89" s="37"/>
      <c r="I89" s="30" t="s">
        <v>22</v>
      </c>
      <c r="J89" s="67" t="str">
        <f>IF(J12="","",J12)</f>
        <v>20. 8. 2021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7" customHeight="1">
      <c r="A91" s="35"/>
      <c r="B91" s="36"/>
      <c r="C91" s="30" t="s">
        <v>24</v>
      </c>
      <c r="D91" s="37"/>
      <c r="E91" s="37"/>
      <c r="F91" s="28" t="str">
        <f>E15</f>
        <v>Město Třeboň</v>
      </c>
      <c r="G91" s="37"/>
      <c r="H91" s="37"/>
      <c r="I91" s="30" t="s">
        <v>30</v>
      </c>
      <c r="J91" s="33" t="str">
        <f>E21</f>
        <v>Ing. arch. Martin Jirovský</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Ing. Barbora Filip</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137</v>
      </c>
      <c r="D94" s="145"/>
      <c r="E94" s="145"/>
      <c r="F94" s="145"/>
      <c r="G94" s="145"/>
      <c r="H94" s="145"/>
      <c r="I94" s="145"/>
      <c r="J94" s="146" t="s">
        <v>138</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139</v>
      </c>
      <c r="D96" s="37"/>
      <c r="E96" s="37"/>
      <c r="F96" s="37"/>
      <c r="G96" s="37"/>
      <c r="H96" s="37"/>
      <c r="I96" s="37"/>
      <c r="J96" s="85">
        <f>J125</f>
        <v>0</v>
      </c>
      <c r="K96" s="37"/>
      <c r="L96" s="52"/>
      <c r="S96" s="35"/>
      <c r="T96" s="35"/>
      <c r="U96" s="35"/>
      <c r="V96" s="35"/>
      <c r="W96" s="35"/>
      <c r="X96" s="35"/>
      <c r="Y96" s="35"/>
      <c r="Z96" s="35"/>
      <c r="AA96" s="35"/>
      <c r="AB96" s="35"/>
      <c r="AC96" s="35"/>
      <c r="AD96" s="35"/>
      <c r="AE96" s="35"/>
      <c r="AU96" s="18" t="s">
        <v>140</v>
      </c>
    </row>
    <row r="97" spans="2:12" s="9" customFormat="1" ht="24.95" customHeight="1">
      <c r="B97" s="148"/>
      <c r="C97" s="149"/>
      <c r="D97" s="150" t="s">
        <v>248</v>
      </c>
      <c r="E97" s="151"/>
      <c r="F97" s="151"/>
      <c r="G97" s="151"/>
      <c r="H97" s="151"/>
      <c r="I97" s="151"/>
      <c r="J97" s="152">
        <f>J126</f>
        <v>0</v>
      </c>
      <c r="K97" s="149"/>
      <c r="L97" s="153"/>
    </row>
    <row r="98" spans="2:12" s="9" customFormat="1" ht="24.95" customHeight="1">
      <c r="B98" s="148"/>
      <c r="C98" s="149"/>
      <c r="D98" s="150" t="s">
        <v>249</v>
      </c>
      <c r="E98" s="151"/>
      <c r="F98" s="151"/>
      <c r="G98" s="151"/>
      <c r="H98" s="151"/>
      <c r="I98" s="151"/>
      <c r="J98" s="152">
        <f>J129</f>
        <v>0</v>
      </c>
      <c r="K98" s="149"/>
      <c r="L98" s="153"/>
    </row>
    <row r="99" spans="2:12" s="9" customFormat="1" ht="24.95" customHeight="1">
      <c r="B99" s="148"/>
      <c r="C99" s="149"/>
      <c r="D99" s="150" t="s">
        <v>142</v>
      </c>
      <c r="E99" s="151"/>
      <c r="F99" s="151"/>
      <c r="G99" s="151"/>
      <c r="H99" s="151"/>
      <c r="I99" s="151"/>
      <c r="J99" s="152">
        <f>J136</f>
        <v>0</v>
      </c>
      <c r="K99" s="149"/>
      <c r="L99" s="153"/>
    </row>
    <row r="100" spans="2:12" s="10" customFormat="1" ht="19.9" customHeight="1">
      <c r="B100" s="154"/>
      <c r="C100" s="155"/>
      <c r="D100" s="156" t="s">
        <v>143</v>
      </c>
      <c r="E100" s="157"/>
      <c r="F100" s="157"/>
      <c r="G100" s="157"/>
      <c r="H100" s="157"/>
      <c r="I100" s="157"/>
      <c r="J100" s="158">
        <f>J137</f>
        <v>0</v>
      </c>
      <c r="K100" s="155"/>
      <c r="L100" s="159"/>
    </row>
    <row r="101" spans="2:12" s="10" customFormat="1" ht="19.9" customHeight="1">
      <c r="B101" s="154"/>
      <c r="C101" s="155"/>
      <c r="D101" s="156" t="s">
        <v>638</v>
      </c>
      <c r="E101" s="157"/>
      <c r="F101" s="157"/>
      <c r="G101" s="157"/>
      <c r="H101" s="157"/>
      <c r="I101" s="157"/>
      <c r="J101" s="158">
        <f>J190</f>
        <v>0</v>
      </c>
      <c r="K101" s="155"/>
      <c r="L101" s="159"/>
    </row>
    <row r="102" spans="2:12" s="10" customFormat="1" ht="19.9" customHeight="1">
      <c r="B102" s="154"/>
      <c r="C102" s="155"/>
      <c r="D102" s="156" t="s">
        <v>250</v>
      </c>
      <c r="E102" s="157"/>
      <c r="F102" s="157"/>
      <c r="G102" s="157"/>
      <c r="H102" s="157"/>
      <c r="I102" s="157"/>
      <c r="J102" s="158">
        <f>J194</f>
        <v>0</v>
      </c>
      <c r="K102" s="155"/>
      <c r="L102" s="159"/>
    </row>
    <row r="103" spans="2:12" s="10" customFormat="1" ht="19.9" customHeight="1">
      <c r="B103" s="154"/>
      <c r="C103" s="155"/>
      <c r="D103" s="156" t="s">
        <v>251</v>
      </c>
      <c r="E103" s="157"/>
      <c r="F103" s="157"/>
      <c r="G103" s="157"/>
      <c r="H103" s="157"/>
      <c r="I103" s="157"/>
      <c r="J103" s="158">
        <f>J238</f>
        <v>0</v>
      </c>
      <c r="K103" s="155"/>
      <c r="L103" s="159"/>
    </row>
    <row r="104" spans="2:12" s="10" customFormat="1" ht="19.9" customHeight="1">
      <c r="B104" s="154"/>
      <c r="C104" s="155"/>
      <c r="D104" s="156" t="s">
        <v>252</v>
      </c>
      <c r="E104" s="157"/>
      <c r="F104" s="157"/>
      <c r="G104" s="157"/>
      <c r="H104" s="157"/>
      <c r="I104" s="157"/>
      <c r="J104" s="158">
        <f>J240</f>
        <v>0</v>
      </c>
      <c r="K104" s="155"/>
      <c r="L104" s="159"/>
    </row>
    <row r="105" spans="2:12" s="10" customFormat="1" ht="19.9" customHeight="1">
      <c r="B105" s="154"/>
      <c r="C105" s="155"/>
      <c r="D105" s="156" t="s">
        <v>253</v>
      </c>
      <c r="E105" s="157"/>
      <c r="F105" s="157"/>
      <c r="G105" s="157"/>
      <c r="H105" s="157"/>
      <c r="I105" s="157"/>
      <c r="J105" s="158">
        <f>J300</f>
        <v>0</v>
      </c>
      <c r="K105" s="155"/>
      <c r="L105" s="159"/>
    </row>
    <row r="106" spans="1:31" s="2" customFormat="1" ht="21.75" customHeight="1">
      <c r="A106" s="35"/>
      <c r="B106" s="36"/>
      <c r="C106" s="37"/>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6.95" customHeight="1">
      <c r="A107" s="35"/>
      <c r="B107" s="55"/>
      <c r="C107" s="56"/>
      <c r="D107" s="56"/>
      <c r="E107" s="56"/>
      <c r="F107" s="56"/>
      <c r="G107" s="56"/>
      <c r="H107" s="56"/>
      <c r="I107" s="56"/>
      <c r="J107" s="56"/>
      <c r="K107" s="56"/>
      <c r="L107" s="52"/>
      <c r="S107" s="35"/>
      <c r="T107" s="35"/>
      <c r="U107" s="35"/>
      <c r="V107" s="35"/>
      <c r="W107" s="35"/>
      <c r="X107" s="35"/>
      <c r="Y107" s="35"/>
      <c r="Z107" s="35"/>
      <c r="AA107" s="35"/>
      <c r="AB107" s="35"/>
      <c r="AC107" s="35"/>
      <c r="AD107" s="35"/>
      <c r="AE107" s="35"/>
    </row>
    <row r="111" spans="1:31" s="2" customFormat="1" ht="6.95" customHeight="1">
      <c r="A111" s="35"/>
      <c r="B111" s="57"/>
      <c r="C111" s="58"/>
      <c r="D111" s="58"/>
      <c r="E111" s="58"/>
      <c r="F111" s="58"/>
      <c r="G111" s="58"/>
      <c r="H111" s="58"/>
      <c r="I111" s="58"/>
      <c r="J111" s="58"/>
      <c r="K111" s="58"/>
      <c r="L111" s="52"/>
      <c r="S111" s="35"/>
      <c r="T111" s="35"/>
      <c r="U111" s="35"/>
      <c r="V111" s="35"/>
      <c r="W111" s="35"/>
      <c r="X111" s="35"/>
      <c r="Y111" s="35"/>
      <c r="Z111" s="35"/>
      <c r="AA111" s="35"/>
      <c r="AB111" s="35"/>
      <c r="AC111" s="35"/>
      <c r="AD111" s="35"/>
      <c r="AE111" s="35"/>
    </row>
    <row r="112" spans="1:31" s="2" customFormat="1" ht="24.95" customHeight="1">
      <c r="A112" s="35"/>
      <c r="B112" s="36"/>
      <c r="C112" s="24" t="s">
        <v>145</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6.9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2" customHeight="1">
      <c r="A114" s="35"/>
      <c r="B114" s="36"/>
      <c r="C114" s="30" t="s">
        <v>16</v>
      </c>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6.5" customHeight="1">
      <c r="A115" s="35"/>
      <c r="B115" s="36"/>
      <c r="C115" s="37"/>
      <c r="D115" s="37"/>
      <c r="E115" s="323" t="str">
        <f>E7</f>
        <v>Revitalizace prostranství Na Rybníčku k.ú. Třeboň</v>
      </c>
      <c r="F115" s="324"/>
      <c r="G115" s="324"/>
      <c r="H115" s="324"/>
      <c r="I115" s="37"/>
      <c r="J115" s="37"/>
      <c r="K115" s="37"/>
      <c r="L115" s="52"/>
      <c r="S115" s="35"/>
      <c r="T115" s="35"/>
      <c r="U115" s="35"/>
      <c r="V115" s="35"/>
      <c r="W115" s="35"/>
      <c r="X115" s="35"/>
      <c r="Y115" s="35"/>
      <c r="Z115" s="35"/>
      <c r="AA115" s="35"/>
      <c r="AB115" s="35"/>
      <c r="AC115" s="35"/>
      <c r="AD115" s="35"/>
      <c r="AE115" s="35"/>
    </row>
    <row r="116" spans="1:31" s="2" customFormat="1" ht="12" customHeight="1">
      <c r="A116" s="35"/>
      <c r="B116" s="36"/>
      <c r="C116" s="30" t="s">
        <v>134</v>
      </c>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31" s="2" customFormat="1" ht="16.5" customHeight="1">
      <c r="A117" s="35"/>
      <c r="B117" s="36"/>
      <c r="C117" s="37"/>
      <c r="D117" s="37"/>
      <c r="E117" s="279" t="str">
        <f>E9</f>
        <v>SO 103 - Parkoviště</v>
      </c>
      <c r="F117" s="325"/>
      <c r="G117" s="325"/>
      <c r="H117" s="325"/>
      <c r="I117" s="37"/>
      <c r="J117" s="37"/>
      <c r="K117" s="37"/>
      <c r="L117" s="52"/>
      <c r="S117" s="35"/>
      <c r="T117" s="35"/>
      <c r="U117" s="35"/>
      <c r="V117" s="35"/>
      <c r="W117" s="35"/>
      <c r="X117" s="35"/>
      <c r="Y117" s="35"/>
      <c r="Z117" s="35"/>
      <c r="AA117" s="35"/>
      <c r="AB117" s="35"/>
      <c r="AC117" s="35"/>
      <c r="AD117" s="35"/>
      <c r="AE117" s="35"/>
    </row>
    <row r="118" spans="1:31" s="2" customFormat="1" ht="6.95"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12" customHeight="1">
      <c r="A119" s="35"/>
      <c r="B119" s="36"/>
      <c r="C119" s="30" t="s">
        <v>20</v>
      </c>
      <c r="D119" s="37"/>
      <c r="E119" s="37"/>
      <c r="F119" s="28" t="str">
        <f>F12</f>
        <v>Třeboň</v>
      </c>
      <c r="G119" s="37"/>
      <c r="H119" s="37"/>
      <c r="I119" s="30" t="s">
        <v>22</v>
      </c>
      <c r="J119" s="67" t="str">
        <f>IF(J12="","",J12)</f>
        <v>20. 8. 2021</v>
      </c>
      <c r="K119" s="37"/>
      <c r="L119" s="52"/>
      <c r="S119" s="35"/>
      <c r="T119" s="35"/>
      <c r="U119" s="35"/>
      <c r="V119" s="35"/>
      <c r="W119" s="35"/>
      <c r="X119" s="35"/>
      <c r="Y119" s="35"/>
      <c r="Z119" s="35"/>
      <c r="AA119" s="35"/>
      <c r="AB119" s="35"/>
      <c r="AC119" s="35"/>
      <c r="AD119" s="35"/>
      <c r="AE119" s="35"/>
    </row>
    <row r="120" spans="1:31" s="2" customFormat="1" ht="6.95" customHeight="1">
      <c r="A120" s="35"/>
      <c r="B120" s="36"/>
      <c r="C120" s="37"/>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31" s="2" customFormat="1" ht="25.7" customHeight="1">
      <c r="A121" s="35"/>
      <c r="B121" s="36"/>
      <c r="C121" s="30" t="s">
        <v>24</v>
      </c>
      <c r="D121" s="37"/>
      <c r="E121" s="37"/>
      <c r="F121" s="28" t="str">
        <f>E15</f>
        <v>Město Třeboň</v>
      </c>
      <c r="G121" s="37"/>
      <c r="H121" s="37"/>
      <c r="I121" s="30" t="s">
        <v>30</v>
      </c>
      <c r="J121" s="33" t="str">
        <f>E21</f>
        <v>Ing. arch. Martin Jirovský</v>
      </c>
      <c r="K121" s="37"/>
      <c r="L121" s="52"/>
      <c r="S121" s="35"/>
      <c r="T121" s="35"/>
      <c r="U121" s="35"/>
      <c r="V121" s="35"/>
      <c r="W121" s="35"/>
      <c r="X121" s="35"/>
      <c r="Y121" s="35"/>
      <c r="Z121" s="35"/>
      <c r="AA121" s="35"/>
      <c r="AB121" s="35"/>
      <c r="AC121" s="35"/>
      <c r="AD121" s="35"/>
      <c r="AE121" s="35"/>
    </row>
    <row r="122" spans="1:31" s="2" customFormat="1" ht="15.2" customHeight="1">
      <c r="A122" s="35"/>
      <c r="B122" s="36"/>
      <c r="C122" s="30" t="s">
        <v>28</v>
      </c>
      <c r="D122" s="37"/>
      <c r="E122" s="37"/>
      <c r="F122" s="28" t="str">
        <f>IF(E18="","",E18)</f>
        <v>Vyplň údaj</v>
      </c>
      <c r="G122" s="37"/>
      <c r="H122" s="37"/>
      <c r="I122" s="30" t="s">
        <v>33</v>
      </c>
      <c r="J122" s="33" t="str">
        <f>E24</f>
        <v>Ing. Barbora Filip</v>
      </c>
      <c r="K122" s="37"/>
      <c r="L122" s="52"/>
      <c r="S122" s="35"/>
      <c r="T122" s="35"/>
      <c r="U122" s="35"/>
      <c r="V122" s="35"/>
      <c r="W122" s="35"/>
      <c r="X122" s="35"/>
      <c r="Y122" s="35"/>
      <c r="Z122" s="35"/>
      <c r="AA122" s="35"/>
      <c r="AB122" s="35"/>
      <c r="AC122" s="35"/>
      <c r="AD122" s="35"/>
      <c r="AE122" s="35"/>
    </row>
    <row r="123" spans="1:31" s="2" customFormat="1" ht="10.35" customHeight="1">
      <c r="A123" s="35"/>
      <c r="B123" s="36"/>
      <c r="C123" s="37"/>
      <c r="D123" s="37"/>
      <c r="E123" s="37"/>
      <c r="F123" s="37"/>
      <c r="G123" s="37"/>
      <c r="H123" s="37"/>
      <c r="I123" s="37"/>
      <c r="J123" s="37"/>
      <c r="K123" s="37"/>
      <c r="L123" s="52"/>
      <c r="S123" s="35"/>
      <c r="T123" s="35"/>
      <c r="U123" s="35"/>
      <c r="V123" s="35"/>
      <c r="W123" s="35"/>
      <c r="X123" s="35"/>
      <c r="Y123" s="35"/>
      <c r="Z123" s="35"/>
      <c r="AA123" s="35"/>
      <c r="AB123" s="35"/>
      <c r="AC123" s="35"/>
      <c r="AD123" s="35"/>
      <c r="AE123" s="35"/>
    </row>
    <row r="124" spans="1:31" s="11" customFormat="1" ht="29.25" customHeight="1">
      <c r="A124" s="160"/>
      <c r="B124" s="161"/>
      <c r="C124" s="162" t="s">
        <v>146</v>
      </c>
      <c r="D124" s="163" t="s">
        <v>62</v>
      </c>
      <c r="E124" s="163" t="s">
        <v>58</v>
      </c>
      <c r="F124" s="163" t="s">
        <v>59</v>
      </c>
      <c r="G124" s="163" t="s">
        <v>147</v>
      </c>
      <c r="H124" s="163" t="s">
        <v>148</v>
      </c>
      <c r="I124" s="163" t="s">
        <v>149</v>
      </c>
      <c r="J124" s="164" t="s">
        <v>138</v>
      </c>
      <c r="K124" s="165" t="s">
        <v>150</v>
      </c>
      <c r="L124" s="166"/>
      <c r="M124" s="76" t="s">
        <v>1</v>
      </c>
      <c r="N124" s="77" t="s">
        <v>41</v>
      </c>
      <c r="O124" s="77" t="s">
        <v>151</v>
      </c>
      <c r="P124" s="77" t="s">
        <v>152</v>
      </c>
      <c r="Q124" s="77" t="s">
        <v>153</v>
      </c>
      <c r="R124" s="77" t="s">
        <v>154</v>
      </c>
      <c r="S124" s="77" t="s">
        <v>155</v>
      </c>
      <c r="T124" s="78" t="s">
        <v>156</v>
      </c>
      <c r="U124" s="160"/>
      <c r="V124" s="160"/>
      <c r="W124" s="160"/>
      <c r="X124" s="160"/>
      <c r="Y124" s="160"/>
      <c r="Z124" s="160"/>
      <c r="AA124" s="160"/>
      <c r="AB124" s="160"/>
      <c r="AC124" s="160"/>
      <c r="AD124" s="160"/>
      <c r="AE124" s="160"/>
    </row>
    <row r="125" spans="1:63" s="2" customFormat="1" ht="22.9" customHeight="1">
      <c r="A125" s="35"/>
      <c r="B125" s="36"/>
      <c r="C125" s="83" t="s">
        <v>157</v>
      </c>
      <c r="D125" s="37"/>
      <c r="E125" s="37"/>
      <c r="F125" s="37"/>
      <c r="G125" s="37"/>
      <c r="H125" s="37"/>
      <c r="I125" s="37"/>
      <c r="J125" s="167">
        <f>BK125</f>
        <v>0</v>
      </c>
      <c r="K125" s="37"/>
      <c r="L125" s="40"/>
      <c r="M125" s="79"/>
      <c r="N125" s="168"/>
      <c r="O125" s="80"/>
      <c r="P125" s="169">
        <f>P126+P129+P136</f>
        <v>0</v>
      </c>
      <c r="Q125" s="80"/>
      <c r="R125" s="169">
        <f>R126+R129+R136</f>
        <v>113.72995272000001</v>
      </c>
      <c r="S125" s="80"/>
      <c r="T125" s="170">
        <f>T126+T129+T136</f>
        <v>58.82039999999999</v>
      </c>
      <c r="U125" s="35"/>
      <c r="V125" s="35"/>
      <c r="W125" s="35"/>
      <c r="X125" s="35"/>
      <c r="Y125" s="35"/>
      <c r="Z125" s="35"/>
      <c r="AA125" s="35"/>
      <c r="AB125" s="35"/>
      <c r="AC125" s="35"/>
      <c r="AD125" s="35"/>
      <c r="AE125" s="35"/>
      <c r="AT125" s="18" t="s">
        <v>76</v>
      </c>
      <c r="AU125" s="18" t="s">
        <v>140</v>
      </c>
      <c r="BK125" s="171">
        <f>BK126+BK129+BK136</f>
        <v>0</v>
      </c>
    </row>
    <row r="126" spans="2:63" s="12" customFormat="1" ht="25.9" customHeight="1">
      <c r="B126" s="172"/>
      <c r="C126" s="173"/>
      <c r="D126" s="174" t="s">
        <v>76</v>
      </c>
      <c r="E126" s="175" t="s">
        <v>87</v>
      </c>
      <c r="F126" s="175" t="s">
        <v>254</v>
      </c>
      <c r="G126" s="173"/>
      <c r="H126" s="173"/>
      <c r="I126" s="176"/>
      <c r="J126" s="177">
        <f>BK126</f>
        <v>0</v>
      </c>
      <c r="K126" s="173"/>
      <c r="L126" s="178"/>
      <c r="M126" s="179"/>
      <c r="N126" s="180"/>
      <c r="O126" s="180"/>
      <c r="P126" s="181">
        <f>SUM(P127:P128)</f>
        <v>0</v>
      </c>
      <c r="Q126" s="180"/>
      <c r="R126" s="181">
        <f>SUM(R127:R128)</f>
        <v>19.24838</v>
      </c>
      <c r="S126" s="180"/>
      <c r="T126" s="182">
        <f>SUM(T127:T128)</f>
        <v>0</v>
      </c>
      <c r="AR126" s="183" t="s">
        <v>85</v>
      </c>
      <c r="AT126" s="184" t="s">
        <v>76</v>
      </c>
      <c r="AU126" s="184" t="s">
        <v>77</v>
      </c>
      <c r="AY126" s="183" t="s">
        <v>160</v>
      </c>
      <c r="BK126" s="185">
        <f>SUM(BK127:BK128)</f>
        <v>0</v>
      </c>
    </row>
    <row r="127" spans="1:65" s="2" customFormat="1" ht="33" customHeight="1">
      <c r="A127" s="35"/>
      <c r="B127" s="36"/>
      <c r="C127" s="186" t="s">
        <v>85</v>
      </c>
      <c r="D127" s="186" t="s">
        <v>161</v>
      </c>
      <c r="E127" s="187" t="s">
        <v>255</v>
      </c>
      <c r="F127" s="188" t="s">
        <v>256</v>
      </c>
      <c r="G127" s="189" t="s">
        <v>210</v>
      </c>
      <c r="H127" s="190">
        <v>94</v>
      </c>
      <c r="I127" s="191"/>
      <c r="J127" s="192">
        <f>ROUND(I127*H127,2)</f>
        <v>0</v>
      </c>
      <c r="K127" s="193"/>
      <c r="L127" s="40"/>
      <c r="M127" s="194" t="s">
        <v>1</v>
      </c>
      <c r="N127" s="195" t="s">
        <v>42</v>
      </c>
      <c r="O127" s="72"/>
      <c r="P127" s="196">
        <f>O127*H127</f>
        <v>0</v>
      </c>
      <c r="Q127" s="196">
        <v>0.20477</v>
      </c>
      <c r="R127" s="196">
        <f>Q127*H127</f>
        <v>19.24838</v>
      </c>
      <c r="S127" s="196">
        <v>0</v>
      </c>
      <c r="T127" s="197">
        <f>S127*H127</f>
        <v>0</v>
      </c>
      <c r="U127" s="35"/>
      <c r="V127" s="35"/>
      <c r="W127" s="35"/>
      <c r="X127" s="35"/>
      <c r="Y127" s="35"/>
      <c r="Z127" s="35"/>
      <c r="AA127" s="35"/>
      <c r="AB127" s="35"/>
      <c r="AC127" s="35"/>
      <c r="AD127" s="35"/>
      <c r="AE127" s="35"/>
      <c r="AR127" s="198" t="s">
        <v>165</v>
      </c>
      <c r="AT127" s="198" t="s">
        <v>161</v>
      </c>
      <c r="AU127" s="198" t="s">
        <v>85</v>
      </c>
      <c r="AY127" s="18" t="s">
        <v>160</v>
      </c>
      <c r="BE127" s="199">
        <f>IF(N127="základní",J127,0)</f>
        <v>0</v>
      </c>
      <c r="BF127" s="199">
        <f>IF(N127="snížená",J127,0)</f>
        <v>0</v>
      </c>
      <c r="BG127" s="199">
        <f>IF(N127="zákl. přenesená",J127,0)</f>
        <v>0</v>
      </c>
      <c r="BH127" s="199">
        <f>IF(N127="sníž. přenesená",J127,0)</f>
        <v>0</v>
      </c>
      <c r="BI127" s="199">
        <f>IF(N127="nulová",J127,0)</f>
        <v>0</v>
      </c>
      <c r="BJ127" s="18" t="s">
        <v>85</v>
      </c>
      <c r="BK127" s="199">
        <f>ROUND(I127*H127,2)</f>
        <v>0</v>
      </c>
      <c r="BL127" s="18" t="s">
        <v>165</v>
      </c>
      <c r="BM127" s="198" t="s">
        <v>257</v>
      </c>
    </row>
    <row r="128" spans="1:47" s="2" customFormat="1" ht="19.5">
      <c r="A128" s="35"/>
      <c r="B128" s="36"/>
      <c r="C128" s="37"/>
      <c r="D128" s="204" t="s">
        <v>187</v>
      </c>
      <c r="E128" s="37"/>
      <c r="F128" s="214" t="s">
        <v>258</v>
      </c>
      <c r="G128" s="37"/>
      <c r="H128" s="37"/>
      <c r="I128" s="215"/>
      <c r="J128" s="37"/>
      <c r="K128" s="37"/>
      <c r="L128" s="40"/>
      <c r="M128" s="216"/>
      <c r="N128" s="217"/>
      <c r="O128" s="72"/>
      <c r="P128" s="72"/>
      <c r="Q128" s="72"/>
      <c r="R128" s="72"/>
      <c r="S128" s="72"/>
      <c r="T128" s="73"/>
      <c r="U128" s="35"/>
      <c r="V128" s="35"/>
      <c r="W128" s="35"/>
      <c r="X128" s="35"/>
      <c r="Y128" s="35"/>
      <c r="Z128" s="35"/>
      <c r="AA128" s="35"/>
      <c r="AB128" s="35"/>
      <c r="AC128" s="35"/>
      <c r="AD128" s="35"/>
      <c r="AE128" s="35"/>
      <c r="AT128" s="18" t="s">
        <v>187</v>
      </c>
      <c r="AU128" s="18" t="s">
        <v>85</v>
      </c>
    </row>
    <row r="129" spans="2:63" s="12" customFormat="1" ht="25.9" customHeight="1">
      <c r="B129" s="172"/>
      <c r="C129" s="173"/>
      <c r="D129" s="174" t="s">
        <v>76</v>
      </c>
      <c r="E129" s="175" t="s">
        <v>212</v>
      </c>
      <c r="F129" s="175" t="s">
        <v>213</v>
      </c>
      <c r="G129" s="173"/>
      <c r="H129" s="173"/>
      <c r="I129" s="176"/>
      <c r="J129" s="177">
        <f>BK129</f>
        <v>0</v>
      </c>
      <c r="K129" s="173"/>
      <c r="L129" s="178"/>
      <c r="M129" s="179"/>
      <c r="N129" s="180"/>
      <c r="O129" s="180"/>
      <c r="P129" s="181">
        <f>SUM(P130:P135)</f>
        <v>0</v>
      </c>
      <c r="Q129" s="180"/>
      <c r="R129" s="181">
        <f>SUM(R130:R135)</f>
        <v>0</v>
      </c>
      <c r="S129" s="180"/>
      <c r="T129" s="182">
        <f>SUM(T130:T135)</f>
        <v>0</v>
      </c>
      <c r="AR129" s="183" t="s">
        <v>85</v>
      </c>
      <c r="AT129" s="184" t="s">
        <v>76</v>
      </c>
      <c r="AU129" s="184" t="s">
        <v>77</v>
      </c>
      <c r="AY129" s="183" t="s">
        <v>160</v>
      </c>
      <c r="BK129" s="185">
        <f>SUM(BK130:BK135)</f>
        <v>0</v>
      </c>
    </row>
    <row r="130" spans="1:65" s="2" customFormat="1" ht="16.5" customHeight="1">
      <c r="A130" s="35"/>
      <c r="B130" s="36"/>
      <c r="C130" s="186" t="s">
        <v>87</v>
      </c>
      <c r="D130" s="186" t="s">
        <v>161</v>
      </c>
      <c r="E130" s="187" t="s">
        <v>215</v>
      </c>
      <c r="F130" s="188" t="s">
        <v>216</v>
      </c>
      <c r="G130" s="189" t="s">
        <v>217</v>
      </c>
      <c r="H130" s="190">
        <v>58.82</v>
      </c>
      <c r="I130" s="191"/>
      <c r="J130" s="192">
        <f>ROUND(I130*H130,2)</f>
        <v>0</v>
      </c>
      <c r="K130" s="193"/>
      <c r="L130" s="40"/>
      <c r="M130" s="194" t="s">
        <v>1</v>
      </c>
      <c r="N130" s="195" t="s">
        <v>42</v>
      </c>
      <c r="O130" s="72"/>
      <c r="P130" s="196">
        <f>O130*H130</f>
        <v>0</v>
      </c>
      <c r="Q130" s="196">
        <v>0</v>
      </c>
      <c r="R130" s="196">
        <f>Q130*H130</f>
        <v>0</v>
      </c>
      <c r="S130" s="196">
        <v>0</v>
      </c>
      <c r="T130" s="197">
        <f>S130*H130</f>
        <v>0</v>
      </c>
      <c r="U130" s="35"/>
      <c r="V130" s="35"/>
      <c r="W130" s="35"/>
      <c r="X130" s="35"/>
      <c r="Y130" s="35"/>
      <c r="Z130" s="35"/>
      <c r="AA130" s="35"/>
      <c r="AB130" s="35"/>
      <c r="AC130" s="35"/>
      <c r="AD130" s="35"/>
      <c r="AE130" s="35"/>
      <c r="AR130" s="198" t="s">
        <v>165</v>
      </c>
      <c r="AT130" s="198" t="s">
        <v>161</v>
      </c>
      <c r="AU130" s="198" t="s">
        <v>85</v>
      </c>
      <c r="AY130" s="18" t="s">
        <v>160</v>
      </c>
      <c r="BE130" s="199">
        <f>IF(N130="základní",J130,0)</f>
        <v>0</v>
      </c>
      <c r="BF130" s="199">
        <f>IF(N130="snížená",J130,0)</f>
        <v>0</v>
      </c>
      <c r="BG130" s="199">
        <f>IF(N130="zákl. přenesená",J130,0)</f>
        <v>0</v>
      </c>
      <c r="BH130" s="199">
        <f>IF(N130="sníž. přenesená",J130,0)</f>
        <v>0</v>
      </c>
      <c r="BI130" s="199">
        <f>IF(N130="nulová",J130,0)</f>
        <v>0</v>
      </c>
      <c r="BJ130" s="18" t="s">
        <v>85</v>
      </c>
      <c r="BK130" s="199">
        <f>ROUND(I130*H130,2)</f>
        <v>0</v>
      </c>
      <c r="BL130" s="18" t="s">
        <v>165</v>
      </c>
      <c r="BM130" s="198" t="s">
        <v>259</v>
      </c>
    </row>
    <row r="131" spans="1:65" s="2" customFormat="1" ht="21.75" customHeight="1">
      <c r="A131" s="35"/>
      <c r="B131" s="36"/>
      <c r="C131" s="186" t="s">
        <v>170</v>
      </c>
      <c r="D131" s="186" t="s">
        <v>161</v>
      </c>
      <c r="E131" s="187" t="s">
        <v>260</v>
      </c>
      <c r="F131" s="188" t="s">
        <v>261</v>
      </c>
      <c r="G131" s="189" t="s">
        <v>217</v>
      </c>
      <c r="H131" s="190">
        <v>58.82</v>
      </c>
      <c r="I131" s="191"/>
      <c r="J131" s="192">
        <f>ROUND(I131*H131,2)</f>
        <v>0</v>
      </c>
      <c r="K131" s="193"/>
      <c r="L131" s="40"/>
      <c r="M131" s="194" t="s">
        <v>1</v>
      </c>
      <c r="N131" s="195" t="s">
        <v>42</v>
      </c>
      <c r="O131" s="72"/>
      <c r="P131" s="196">
        <f>O131*H131</f>
        <v>0</v>
      </c>
      <c r="Q131" s="196">
        <v>0</v>
      </c>
      <c r="R131" s="196">
        <f>Q131*H131</f>
        <v>0</v>
      </c>
      <c r="S131" s="196">
        <v>0</v>
      </c>
      <c r="T131" s="197">
        <f>S131*H131</f>
        <v>0</v>
      </c>
      <c r="U131" s="35"/>
      <c r="V131" s="35"/>
      <c r="W131" s="35"/>
      <c r="X131" s="35"/>
      <c r="Y131" s="35"/>
      <c r="Z131" s="35"/>
      <c r="AA131" s="35"/>
      <c r="AB131" s="35"/>
      <c r="AC131" s="35"/>
      <c r="AD131" s="35"/>
      <c r="AE131" s="35"/>
      <c r="AR131" s="198" t="s">
        <v>165</v>
      </c>
      <c r="AT131" s="198" t="s">
        <v>161</v>
      </c>
      <c r="AU131" s="198" t="s">
        <v>85</v>
      </c>
      <c r="AY131" s="18" t="s">
        <v>160</v>
      </c>
      <c r="BE131" s="199">
        <f>IF(N131="základní",J131,0)</f>
        <v>0</v>
      </c>
      <c r="BF131" s="199">
        <f>IF(N131="snížená",J131,0)</f>
        <v>0</v>
      </c>
      <c r="BG131" s="199">
        <f>IF(N131="zákl. přenesená",J131,0)</f>
        <v>0</v>
      </c>
      <c r="BH131" s="199">
        <f>IF(N131="sníž. přenesená",J131,0)</f>
        <v>0</v>
      </c>
      <c r="BI131" s="199">
        <f>IF(N131="nulová",J131,0)</f>
        <v>0</v>
      </c>
      <c r="BJ131" s="18" t="s">
        <v>85</v>
      </c>
      <c r="BK131" s="199">
        <f>ROUND(I131*H131,2)</f>
        <v>0</v>
      </c>
      <c r="BL131" s="18" t="s">
        <v>165</v>
      </c>
      <c r="BM131" s="198" t="s">
        <v>262</v>
      </c>
    </row>
    <row r="132" spans="1:65" s="2" customFormat="1" ht="21.75" customHeight="1">
      <c r="A132" s="35"/>
      <c r="B132" s="36"/>
      <c r="C132" s="186" t="s">
        <v>165</v>
      </c>
      <c r="D132" s="186" t="s">
        <v>161</v>
      </c>
      <c r="E132" s="187" t="s">
        <v>234</v>
      </c>
      <c r="F132" s="188" t="s">
        <v>235</v>
      </c>
      <c r="G132" s="189" t="s">
        <v>217</v>
      </c>
      <c r="H132" s="190">
        <v>58.82</v>
      </c>
      <c r="I132" s="191"/>
      <c r="J132" s="192">
        <f>ROUND(I132*H132,2)</f>
        <v>0</v>
      </c>
      <c r="K132" s="193"/>
      <c r="L132" s="40"/>
      <c r="M132" s="194" t="s">
        <v>1</v>
      </c>
      <c r="N132" s="195" t="s">
        <v>42</v>
      </c>
      <c r="O132" s="72"/>
      <c r="P132" s="196">
        <f>O132*H132</f>
        <v>0</v>
      </c>
      <c r="Q132" s="196">
        <v>0</v>
      </c>
      <c r="R132" s="196">
        <f>Q132*H132</f>
        <v>0</v>
      </c>
      <c r="S132" s="196">
        <v>0</v>
      </c>
      <c r="T132" s="197">
        <f>S132*H132</f>
        <v>0</v>
      </c>
      <c r="U132" s="35"/>
      <c r="V132" s="35"/>
      <c r="W132" s="35"/>
      <c r="X132" s="35"/>
      <c r="Y132" s="35"/>
      <c r="Z132" s="35"/>
      <c r="AA132" s="35"/>
      <c r="AB132" s="35"/>
      <c r="AC132" s="35"/>
      <c r="AD132" s="35"/>
      <c r="AE132" s="35"/>
      <c r="AR132" s="198" t="s">
        <v>165</v>
      </c>
      <c r="AT132" s="198" t="s">
        <v>161</v>
      </c>
      <c r="AU132" s="198" t="s">
        <v>85</v>
      </c>
      <c r="AY132" s="18" t="s">
        <v>160</v>
      </c>
      <c r="BE132" s="199">
        <f>IF(N132="základní",J132,0)</f>
        <v>0</v>
      </c>
      <c r="BF132" s="199">
        <f>IF(N132="snížená",J132,0)</f>
        <v>0</v>
      </c>
      <c r="BG132" s="199">
        <f>IF(N132="zákl. přenesená",J132,0)</f>
        <v>0</v>
      </c>
      <c r="BH132" s="199">
        <f>IF(N132="sníž. přenesená",J132,0)</f>
        <v>0</v>
      </c>
      <c r="BI132" s="199">
        <f>IF(N132="nulová",J132,0)</f>
        <v>0</v>
      </c>
      <c r="BJ132" s="18" t="s">
        <v>85</v>
      </c>
      <c r="BK132" s="199">
        <f>ROUND(I132*H132,2)</f>
        <v>0</v>
      </c>
      <c r="BL132" s="18" t="s">
        <v>165</v>
      </c>
      <c r="BM132" s="198" t="s">
        <v>263</v>
      </c>
    </row>
    <row r="133" spans="1:65" s="2" customFormat="1" ht="21.75" customHeight="1">
      <c r="A133" s="35"/>
      <c r="B133" s="36"/>
      <c r="C133" s="186" t="s">
        <v>183</v>
      </c>
      <c r="D133" s="186" t="s">
        <v>161</v>
      </c>
      <c r="E133" s="187" t="s">
        <v>238</v>
      </c>
      <c r="F133" s="188" t="s">
        <v>239</v>
      </c>
      <c r="G133" s="189" t="s">
        <v>217</v>
      </c>
      <c r="H133" s="190">
        <v>764.66</v>
      </c>
      <c r="I133" s="191"/>
      <c r="J133" s="192">
        <f>ROUND(I133*H133,2)</f>
        <v>0</v>
      </c>
      <c r="K133" s="193"/>
      <c r="L133" s="40"/>
      <c r="M133" s="194" t="s">
        <v>1</v>
      </c>
      <c r="N133" s="195" t="s">
        <v>42</v>
      </c>
      <c r="O133" s="72"/>
      <c r="P133" s="196">
        <f>O133*H133</f>
        <v>0</v>
      </c>
      <c r="Q133" s="196">
        <v>0</v>
      </c>
      <c r="R133" s="196">
        <f>Q133*H133</f>
        <v>0</v>
      </c>
      <c r="S133" s="196">
        <v>0</v>
      </c>
      <c r="T133" s="197">
        <f>S133*H133</f>
        <v>0</v>
      </c>
      <c r="U133" s="35"/>
      <c r="V133" s="35"/>
      <c r="W133" s="35"/>
      <c r="X133" s="35"/>
      <c r="Y133" s="35"/>
      <c r="Z133" s="35"/>
      <c r="AA133" s="35"/>
      <c r="AB133" s="35"/>
      <c r="AC133" s="35"/>
      <c r="AD133" s="35"/>
      <c r="AE133" s="35"/>
      <c r="AR133" s="198" t="s">
        <v>165</v>
      </c>
      <c r="AT133" s="198" t="s">
        <v>161</v>
      </c>
      <c r="AU133" s="198" t="s">
        <v>85</v>
      </c>
      <c r="AY133" s="18" t="s">
        <v>160</v>
      </c>
      <c r="BE133" s="199">
        <f>IF(N133="základní",J133,0)</f>
        <v>0</v>
      </c>
      <c r="BF133" s="199">
        <f>IF(N133="snížená",J133,0)</f>
        <v>0</v>
      </c>
      <c r="BG133" s="199">
        <f>IF(N133="zákl. přenesená",J133,0)</f>
        <v>0</v>
      </c>
      <c r="BH133" s="199">
        <f>IF(N133="sníž. přenesená",J133,0)</f>
        <v>0</v>
      </c>
      <c r="BI133" s="199">
        <f>IF(N133="nulová",J133,0)</f>
        <v>0</v>
      </c>
      <c r="BJ133" s="18" t="s">
        <v>85</v>
      </c>
      <c r="BK133" s="199">
        <f>ROUND(I133*H133,2)</f>
        <v>0</v>
      </c>
      <c r="BL133" s="18" t="s">
        <v>165</v>
      </c>
      <c r="BM133" s="198" t="s">
        <v>264</v>
      </c>
    </row>
    <row r="134" spans="1:47" s="2" customFormat="1" ht="19.5">
      <c r="A134" s="35"/>
      <c r="B134" s="36"/>
      <c r="C134" s="37"/>
      <c r="D134" s="204" t="s">
        <v>187</v>
      </c>
      <c r="E134" s="37"/>
      <c r="F134" s="214" t="s">
        <v>241</v>
      </c>
      <c r="G134" s="37"/>
      <c r="H134" s="37"/>
      <c r="I134" s="215"/>
      <c r="J134" s="37"/>
      <c r="K134" s="37"/>
      <c r="L134" s="40"/>
      <c r="M134" s="216"/>
      <c r="N134" s="217"/>
      <c r="O134" s="72"/>
      <c r="P134" s="72"/>
      <c r="Q134" s="72"/>
      <c r="R134" s="72"/>
      <c r="S134" s="72"/>
      <c r="T134" s="73"/>
      <c r="U134" s="35"/>
      <c r="V134" s="35"/>
      <c r="W134" s="35"/>
      <c r="X134" s="35"/>
      <c r="Y134" s="35"/>
      <c r="Z134" s="35"/>
      <c r="AA134" s="35"/>
      <c r="AB134" s="35"/>
      <c r="AC134" s="35"/>
      <c r="AD134" s="35"/>
      <c r="AE134" s="35"/>
      <c r="AT134" s="18" t="s">
        <v>187</v>
      </c>
      <c r="AU134" s="18" t="s">
        <v>85</v>
      </c>
    </row>
    <row r="135" spans="2:51" s="13" customFormat="1" ht="11.25">
      <c r="B135" s="202"/>
      <c r="C135" s="203"/>
      <c r="D135" s="204" t="s">
        <v>181</v>
      </c>
      <c r="E135" s="203"/>
      <c r="F135" s="206" t="s">
        <v>639</v>
      </c>
      <c r="G135" s="203"/>
      <c r="H135" s="207">
        <v>764.66</v>
      </c>
      <c r="I135" s="208"/>
      <c r="J135" s="203"/>
      <c r="K135" s="203"/>
      <c r="L135" s="209"/>
      <c r="M135" s="210"/>
      <c r="N135" s="211"/>
      <c r="O135" s="211"/>
      <c r="P135" s="211"/>
      <c r="Q135" s="211"/>
      <c r="R135" s="211"/>
      <c r="S135" s="211"/>
      <c r="T135" s="212"/>
      <c r="AT135" s="213" t="s">
        <v>181</v>
      </c>
      <c r="AU135" s="213" t="s">
        <v>85</v>
      </c>
      <c r="AV135" s="13" t="s">
        <v>87</v>
      </c>
      <c r="AW135" s="13" t="s">
        <v>4</v>
      </c>
      <c r="AX135" s="13" t="s">
        <v>85</v>
      </c>
      <c r="AY135" s="213" t="s">
        <v>160</v>
      </c>
    </row>
    <row r="136" spans="2:63" s="12" customFormat="1" ht="25.9" customHeight="1">
      <c r="B136" s="172"/>
      <c r="C136" s="173"/>
      <c r="D136" s="174" t="s">
        <v>76</v>
      </c>
      <c r="E136" s="175" t="s">
        <v>174</v>
      </c>
      <c r="F136" s="175" t="s">
        <v>175</v>
      </c>
      <c r="G136" s="173"/>
      <c r="H136" s="173"/>
      <c r="I136" s="176"/>
      <c r="J136" s="177">
        <f>BK136</f>
        <v>0</v>
      </c>
      <c r="K136" s="173"/>
      <c r="L136" s="178"/>
      <c r="M136" s="179"/>
      <c r="N136" s="180"/>
      <c r="O136" s="180"/>
      <c r="P136" s="181">
        <f>P137+P190+P194+P238+P240+P300</f>
        <v>0</v>
      </c>
      <c r="Q136" s="180"/>
      <c r="R136" s="181">
        <f>R137+R190+R194+R238+R240+R300</f>
        <v>94.48157272000002</v>
      </c>
      <c r="S136" s="180"/>
      <c r="T136" s="182">
        <f>T137+T190+T194+T238+T240+T300</f>
        <v>58.82039999999999</v>
      </c>
      <c r="AR136" s="183" t="s">
        <v>85</v>
      </c>
      <c r="AT136" s="184" t="s">
        <v>76</v>
      </c>
      <c r="AU136" s="184" t="s">
        <v>77</v>
      </c>
      <c r="AY136" s="183" t="s">
        <v>160</v>
      </c>
      <c r="BK136" s="185">
        <f>BK137+BK190+BK194+BK238+BK240+BK300</f>
        <v>0</v>
      </c>
    </row>
    <row r="137" spans="2:63" s="12" customFormat="1" ht="22.9" customHeight="1">
      <c r="B137" s="172"/>
      <c r="C137" s="173"/>
      <c r="D137" s="174" t="s">
        <v>76</v>
      </c>
      <c r="E137" s="200" t="s">
        <v>85</v>
      </c>
      <c r="F137" s="200" t="s">
        <v>176</v>
      </c>
      <c r="G137" s="173"/>
      <c r="H137" s="173"/>
      <c r="I137" s="176"/>
      <c r="J137" s="201">
        <f>BK137</f>
        <v>0</v>
      </c>
      <c r="K137" s="173"/>
      <c r="L137" s="178"/>
      <c r="M137" s="179"/>
      <c r="N137" s="180"/>
      <c r="O137" s="180"/>
      <c r="P137" s="181">
        <f>SUM(P138:P189)</f>
        <v>0</v>
      </c>
      <c r="Q137" s="180"/>
      <c r="R137" s="181">
        <f>SUM(R138:R189)</f>
        <v>0.010957000000000001</v>
      </c>
      <c r="S137" s="180"/>
      <c r="T137" s="182">
        <f>SUM(T138:T189)</f>
        <v>58.22039999999999</v>
      </c>
      <c r="AR137" s="183" t="s">
        <v>85</v>
      </c>
      <c r="AT137" s="184" t="s">
        <v>76</v>
      </c>
      <c r="AU137" s="184" t="s">
        <v>85</v>
      </c>
      <c r="AY137" s="183" t="s">
        <v>160</v>
      </c>
      <c r="BK137" s="185">
        <f>SUM(BK138:BK189)</f>
        <v>0</v>
      </c>
    </row>
    <row r="138" spans="1:65" s="2" customFormat="1" ht="21.75" customHeight="1">
      <c r="A138" s="35"/>
      <c r="B138" s="36"/>
      <c r="C138" s="186" t="s">
        <v>189</v>
      </c>
      <c r="D138" s="186" t="s">
        <v>161</v>
      </c>
      <c r="E138" s="187" t="s">
        <v>640</v>
      </c>
      <c r="F138" s="188" t="s">
        <v>641</v>
      </c>
      <c r="G138" s="189" t="s">
        <v>179</v>
      </c>
      <c r="H138" s="190">
        <v>1607.71</v>
      </c>
      <c r="I138" s="191"/>
      <c r="J138" s="192">
        <f>ROUND(I138*H138,2)</f>
        <v>0</v>
      </c>
      <c r="K138" s="193"/>
      <c r="L138" s="40"/>
      <c r="M138" s="194" t="s">
        <v>1</v>
      </c>
      <c r="N138" s="195" t="s">
        <v>42</v>
      </c>
      <c r="O138" s="72"/>
      <c r="P138" s="196">
        <f>O138*H138</f>
        <v>0</v>
      </c>
      <c r="Q138" s="196">
        <v>0</v>
      </c>
      <c r="R138" s="196">
        <f>Q138*H138</f>
        <v>0</v>
      </c>
      <c r="S138" s="196">
        <v>0</v>
      </c>
      <c r="T138" s="197">
        <f>S138*H138</f>
        <v>0</v>
      </c>
      <c r="U138" s="35"/>
      <c r="V138" s="35"/>
      <c r="W138" s="35"/>
      <c r="X138" s="35"/>
      <c r="Y138" s="35"/>
      <c r="Z138" s="35"/>
      <c r="AA138" s="35"/>
      <c r="AB138" s="35"/>
      <c r="AC138" s="35"/>
      <c r="AD138" s="35"/>
      <c r="AE138" s="35"/>
      <c r="AR138" s="198" t="s">
        <v>165</v>
      </c>
      <c r="AT138" s="198" t="s">
        <v>161</v>
      </c>
      <c r="AU138" s="198" t="s">
        <v>87</v>
      </c>
      <c r="AY138" s="18" t="s">
        <v>160</v>
      </c>
      <c r="BE138" s="199">
        <f>IF(N138="základní",J138,0)</f>
        <v>0</v>
      </c>
      <c r="BF138" s="199">
        <f>IF(N138="snížená",J138,0)</f>
        <v>0</v>
      </c>
      <c r="BG138" s="199">
        <f>IF(N138="zákl. přenesená",J138,0)</f>
        <v>0</v>
      </c>
      <c r="BH138" s="199">
        <f>IF(N138="sníž. přenesená",J138,0)</f>
        <v>0</v>
      </c>
      <c r="BI138" s="199">
        <f>IF(N138="nulová",J138,0)</f>
        <v>0</v>
      </c>
      <c r="BJ138" s="18" t="s">
        <v>85</v>
      </c>
      <c r="BK138" s="199">
        <f>ROUND(I138*H138,2)</f>
        <v>0</v>
      </c>
      <c r="BL138" s="18" t="s">
        <v>165</v>
      </c>
      <c r="BM138" s="198" t="s">
        <v>642</v>
      </c>
    </row>
    <row r="139" spans="1:65" s="2" customFormat="1" ht="33" customHeight="1">
      <c r="A139" s="35"/>
      <c r="B139" s="36"/>
      <c r="C139" s="186" t="s">
        <v>194</v>
      </c>
      <c r="D139" s="186" t="s">
        <v>161</v>
      </c>
      <c r="E139" s="187" t="s">
        <v>643</v>
      </c>
      <c r="F139" s="188" t="s">
        <v>644</v>
      </c>
      <c r="G139" s="189" t="s">
        <v>179</v>
      </c>
      <c r="H139" s="190">
        <v>100.38</v>
      </c>
      <c r="I139" s="191"/>
      <c r="J139" s="192">
        <f>ROUND(I139*H139,2)</f>
        <v>0</v>
      </c>
      <c r="K139" s="193"/>
      <c r="L139" s="40"/>
      <c r="M139" s="194" t="s">
        <v>1</v>
      </c>
      <c r="N139" s="195" t="s">
        <v>42</v>
      </c>
      <c r="O139" s="72"/>
      <c r="P139" s="196">
        <f>O139*H139</f>
        <v>0</v>
      </c>
      <c r="Q139" s="196">
        <v>0</v>
      </c>
      <c r="R139" s="196">
        <f>Q139*H139</f>
        <v>0</v>
      </c>
      <c r="S139" s="196">
        <v>0.58</v>
      </c>
      <c r="T139" s="197">
        <f>S139*H139</f>
        <v>58.22039999999999</v>
      </c>
      <c r="U139" s="35"/>
      <c r="V139" s="35"/>
      <c r="W139" s="35"/>
      <c r="X139" s="35"/>
      <c r="Y139" s="35"/>
      <c r="Z139" s="35"/>
      <c r="AA139" s="35"/>
      <c r="AB139" s="35"/>
      <c r="AC139" s="35"/>
      <c r="AD139" s="35"/>
      <c r="AE139" s="35"/>
      <c r="AR139" s="198" t="s">
        <v>165</v>
      </c>
      <c r="AT139" s="198" t="s">
        <v>161</v>
      </c>
      <c r="AU139" s="198" t="s">
        <v>87</v>
      </c>
      <c r="AY139" s="18" t="s">
        <v>160</v>
      </c>
      <c r="BE139" s="199">
        <f>IF(N139="základní",J139,0)</f>
        <v>0</v>
      </c>
      <c r="BF139" s="199">
        <f>IF(N139="snížená",J139,0)</f>
        <v>0</v>
      </c>
      <c r="BG139" s="199">
        <f>IF(N139="zákl. přenesená",J139,0)</f>
        <v>0</v>
      </c>
      <c r="BH139" s="199">
        <f>IF(N139="sníž. přenesená",J139,0)</f>
        <v>0</v>
      </c>
      <c r="BI139" s="199">
        <f>IF(N139="nulová",J139,0)</f>
        <v>0</v>
      </c>
      <c r="BJ139" s="18" t="s">
        <v>85</v>
      </c>
      <c r="BK139" s="199">
        <f>ROUND(I139*H139,2)</f>
        <v>0</v>
      </c>
      <c r="BL139" s="18" t="s">
        <v>165</v>
      </c>
      <c r="BM139" s="198" t="s">
        <v>645</v>
      </c>
    </row>
    <row r="140" spans="1:65" s="2" customFormat="1" ht="21.75" customHeight="1">
      <c r="A140" s="35"/>
      <c r="B140" s="36"/>
      <c r="C140" s="186" t="s">
        <v>198</v>
      </c>
      <c r="D140" s="186" t="s">
        <v>161</v>
      </c>
      <c r="E140" s="187" t="s">
        <v>272</v>
      </c>
      <c r="F140" s="188" t="s">
        <v>273</v>
      </c>
      <c r="G140" s="189" t="s">
        <v>274</v>
      </c>
      <c r="H140" s="190">
        <v>300</v>
      </c>
      <c r="I140" s="191"/>
      <c r="J140" s="192">
        <f>ROUND(I140*H140,2)</f>
        <v>0</v>
      </c>
      <c r="K140" s="193"/>
      <c r="L140" s="40"/>
      <c r="M140" s="194" t="s">
        <v>1</v>
      </c>
      <c r="N140" s="195" t="s">
        <v>42</v>
      </c>
      <c r="O140" s="72"/>
      <c r="P140" s="196">
        <f>O140*H140</f>
        <v>0</v>
      </c>
      <c r="Q140" s="196">
        <v>0</v>
      </c>
      <c r="R140" s="196">
        <f>Q140*H140</f>
        <v>0</v>
      </c>
      <c r="S140" s="196">
        <v>0</v>
      </c>
      <c r="T140" s="197">
        <f>S140*H140</f>
        <v>0</v>
      </c>
      <c r="U140" s="35"/>
      <c r="V140" s="35"/>
      <c r="W140" s="35"/>
      <c r="X140" s="35"/>
      <c r="Y140" s="35"/>
      <c r="Z140" s="35"/>
      <c r="AA140" s="35"/>
      <c r="AB140" s="35"/>
      <c r="AC140" s="35"/>
      <c r="AD140" s="35"/>
      <c r="AE140" s="35"/>
      <c r="AR140" s="198" t="s">
        <v>165</v>
      </c>
      <c r="AT140" s="198" t="s">
        <v>161</v>
      </c>
      <c r="AU140" s="198" t="s">
        <v>87</v>
      </c>
      <c r="AY140" s="18" t="s">
        <v>160</v>
      </c>
      <c r="BE140" s="199">
        <f>IF(N140="základní",J140,0)</f>
        <v>0</v>
      </c>
      <c r="BF140" s="199">
        <f>IF(N140="snížená",J140,0)</f>
        <v>0</v>
      </c>
      <c r="BG140" s="199">
        <f>IF(N140="zákl. přenesená",J140,0)</f>
        <v>0</v>
      </c>
      <c r="BH140" s="199">
        <f>IF(N140="sníž. přenesená",J140,0)</f>
        <v>0</v>
      </c>
      <c r="BI140" s="199">
        <f>IF(N140="nulová",J140,0)</f>
        <v>0</v>
      </c>
      <c r="BJ140" s="18" t="s">
        <v>85</v>
      </c>
      <c r="BK140" s="199">
        <f>ROUND(I140*H140,2)</f>
        <v>0</v>
      </c>
      <c r="BL140" s="18" t="s">
        <v>165</v>
      </c>
      <c r="BM140" s="198" t="s">
        <v>275</v>
      </c>
    </row>
    <row r="141" spans="1:65" s="2" customFormat="1" ht="21.75" customHeight="1">
      <c r="A141" s="35"/>
      <c r="B141" s="36"/>
      <c r="C141" s="186" t="s">
        <v>158</v>
      </c>
      <c r="D141" s="186" t="s">
        <v>161</v>
      </c>
      <c r="E141" s="187" t="s">
        <v>276</v>
      </c>
      <c r="F141" s="188" t="s">
        <v>277</v>
      </c>
      <c r="G141" s="189" t="s">
        <v>274</v>
      </c>
      <c r="H141" s="190">
        <v>401.928</v>
      </c>
      <c r="I141" s="191"/>
      <c r="J141" s="192">
        <f>ROUND(I141*H141,2)</f>
        <v>0</v>
      </c>
      <c r="K141" s="193"/>
      <c r="L141" s="40"/>
      <c r="M141" s="194" t="s">
        <v>1</v>
      </c>
      <c r="N141" s="195" t="s">
        <v>42</v>
      </c>
      <c r="O141" s="72"/>
      <c r="P141" s="196">
        <f>O141*H141</f>
        <v>0</v>
      </c>
      <c r="Q141" s="196">
        <v>0</v>
      </c>
      <c r="R141" s="196">
        <f>Q141*H141</f>
        <v>0</v>
      </c>
      <c r="S141" s="196">
        <v>0</v>
      </c>
      <c r="T141" s="197">
        <f>S141*H141</f>
        <v>0</v>
      </c>
      <c r="U141" s="35"/>
      <c r="V141" s="35"/>
      <c r="W141" s="35"/>
      <c r="X141" s="35"/>
      <c r="Y141" s="35"/>
      <c r="Z141" s="35"/>
      <c r="AA141" s="35"/>
      <c r="AB141" s="35"/>
      <c r="AC141" s="35"/>
      <c r="AD141" s="35"/>
      <c r="AE141" s="35"/>
      <c r="AR141" s="198" t="s">
        <v>165</v>
      </c>
      <c r="AT141" s="198" t="s">
        <v>161</v>
      </c>
      <c r="AU141" s="198" t="s">
        <v>87</v>
      </c>
      <c r="AY141" s="18" t="s">
        <v>160</v>
      </c>
      <c r="BE141" s="199">
        <f>IF(N141="základní",J141,0)</f>
        <v>0</v>
      </c>
      <c r="BF141" s="199">
        <f>IF(N141="snížená",J141,0)</f>
        <v>0</v>
      </c>
      <c r="BG141" s="199">
        <f>IF(N141="zákl. přenesená",J141,0)</f>
        <v>0</v>
      </c>
      <c r="BH141" s="199">
        <f>IF(N141="sníž. přenesená",J141,0)</f>
        <v>0</v>
      </c>
      <c r="BI141" s="199">
        <f>IF(N141="nulová",J141,0)</f>
        <v>0</v>
      </c>
      <c r="BJ141" s="18" t="s">
        <v>85</v>
      </c>
      <c r="BK141" s="199">
        <f>ROUND(I141*H141,2)</f>
        <v>0</v>
      </c>
      <c r="BL141" s="18" t="s">
        <v>165</v>
      </c>
      <c r="BM141" s="198" t="s">
        <v>278</v>
      </c>
    </row>
    <row r="142" spans="1:47" s="2" customFormat="1" ht="19.5">
      <c r="A142" s="35"/>
      <c r="B142" s="36"/>
      <c r="C142" s="37"/>
      <c r="D142" s="204" t="s">
        <v>187</v>
      </c>
      <c r="E142" s="37"/>
      <c r="F142" s="214" t="s">
        <v>279</v>
      </c>
      <c r="G142" s="37"/>
      <c r="H142" s="37"/>
      <c r="I142" s="215"/>
      <c r="J142" s="37"/>
      <c r="K142" s="37"/>
      <c r="L142" s="40"/>
      <c r="M142" s="216"/>
      <c r="N142" s="217"/>
      <c r="O142" s="72"/>
      <c r="P142" s="72"/>
      <c r="Q142" s="72"/>
      <c r="R142" s="72"/>
      <c r="S142" s="72"/>
      <c r="T142" s="73"/>
      <c r="U142" s="35"/>
      <c r="V142" s="35"/>
      <c r="W142" s="35"/>
      <c r="X142" s="35"/>
      <c r="Y142" s="35"/>
      <c r="Z142" s="35"/>
      <c r="AA142" s="35"/>
      <c r="AB142" s="35"/>
      <c r="AC142" s="35"/>
      <c r="AD142" s="35"/>
      <c r="AE142" s="35"/>
      <c r="AT142" s="18" t="s">
        <v>187</v>
      </c>
      <c r="AU142" s="18" t="s">
        <v>87</v>
      </c>
    </row>
    <row r="143" spans="2:51" s="13" customFormat="1" ht="11.25">
      <c r="B143" s="202"/>
      <c r="C143" s="203"/>
      <c r="D143" s="204" t="s">
        <v>181</v>
      </c>
      <c r="E143" s="205" t="s">
        <v>1</v>
      </c>
      <c r="F143" s="206" t="s">
        <v>646</v>
      </c>
      <c r="G143" s="203"/>
      <c r="H143" s="207">
        <v>401.928</v>
      </c>
      <c r="I143" s="208"/>
      <c r="J143" s="203"/>
      <c r="K143" s="203"/>
      <c r="L143" s="209"/>
      <c r="M143" s="210"/>
      <c r="N143" s="211"/>
      <c r="O143" s="211"/>
      <c r="P143" s="211"/>
      <c r="Q143" s="211"/>
      <c r="R143" s="211"/>
      <c r="S143" s="211"/>
      <c r="T143" s="212"/>
      <c r="AT143" s="213" t="s">
        <v>181</v>
      </c>
      <c r="AU143" s="213" t="s">
        <v>87</v>
      </c>
      <c r="AV143" s="13" t="s">
        <v>87</v>
      </c>
      <c r="AW143" s="13" t="s">
        <v>32</v>
      </c>
      <c r="AX143" s="13" t="s">
        <v>77</v>
      </c>
      <c r="AY143" s="213" t="s">
        <v>160</v>
      </c>
    </row>
    <row r="144" spans="2:51" s="14" customFormat="1" ht="11.25">
      <c r="B144" s="223"/>
      <c r="C144" s="224"/>
      <c r="D144" s="204" t="s">
        <v>181</v>
      </c>
      <c r="E144" s="225" t="s">
        <v>1</v>
      </c>
      <c r="F144" s="226" t="s">
        <v>281</v>
      </c>
      <c r="G144" s="224"/>
      <c r="H144" s="227">
        <v>401.928</v>
      </c>
      <c r="I144" s="228"/>
      <c r="J144" s="224"/>
      <c r="K144" s="224"/>
      <c r="L144" s="229"/>
      <c r="M144" s="230"/>
      <c r="N144" s="231"/>
      <c r="O144" s="231"/>
      <c r="P144" s="231"/>
      <c r="Q144" s="231"/>
      <c r="R144" s="231"/>
      <c r="S144" s="231"/>
      <c r="T144" s="232"/>
      <c r="AT144" s="233" t="s">
        <v>181</v>
      </c>
      <c r="AU144" s="233" t="s">
        <v>87</v>
      </c>
      <c r="AV144" s="14" t="s">
        <v>165</v>
      </c>
      <c r="AW144" s="14" t="s">
        <v>32</v>
      </c>
      <c r="AX144" s="14" t="s">
        <v>85</v>
      </c>
      <c r="AY144" s="233" t="s">
        <v>160</v>
      </c>
    </row>
    <row r="145" spans="1:65" s="2" customFormat="1" ht="21.75" customHeight="1">
      <c r="A145" s="35"/>
      <c r="B145" s="36"/>
      <c r="C145" s="186" t="s">
        <v>207</v>
      </c>
      <c r="D145" s="186" t="s">
        <v>161</v>
      </c>
      <c r="E145" s="187" t="s">
        <v>647</v>
      </c>
      <c r="F145" s="188" t="s">
        <v>648</v>
      </c>
      <c r="G145" s="189" t="s">
        <v>274</v>
      </c>
      <c r="H145" s="190">
        <v>684.09</v>
      </c>
      <c r="I145" s="191"/>
      <c r="J145" s="192">
        <f>ROUND(I145*H145,2)</f>
        <v>0</v>
      </c>
      <c r="K145" s="193"/>
      <c r="L145" s="40"/>
      <c r="M145" s="194" t="s">
        <v>1</v>
      </c>
      <c r="N145" s="195" t="s">
        <v>42</v>
      </c>
      <c r="O145" s="72"/>
      <c r="P145" s="196">
        <f>O145*H145</f>
        <v>0</v>
      </c>
      <c r="Q145" s="196">
        <v>0</v>
      </c>
      <c r="R145" s="196">
        <f>Q145*H145</f>
        <v>0</v>
      </c>
      <c r="S145" s="196">
        <v>0</v>
      </c>
      <c r="T145" s="197">
        <f>S145*H145</f>
        <v>0</v>
      </c>
      <c r="U145" s="35"/>
      <c r="V145" s="35"/>
      <c r="W145" s="35"/>
      <c r="X145" s="35"/>
      <c r="Y145" s="35"/>
      <c r="Z145" s="35"/>
      <c r="AA145" s="35"/>
      <c r="AB145" s="35"/>
      <c r="AC145" s="35"/>
      <c r="AD145" s="35"/>
      <c r="AE145" s="35"/>
      <c r="AR145" s="198" t="s">
        <v>165</v>
      </c>
      <c r="AT145" s="198" t="s">
        <v>161</v>
      </c>
      <c r="AU145" s="198" t="s">
        <v>87</v>
      </c>
      <c r="AY145" s="18" t="s">
        <v>160</v>
      </c>
      <c r="BE145" s="199">
        <f>IF(N145="základní",J145,0)</f>
        <v>0</v>
      </c>
      <c r="BF145" s="199">
        <f>IF(N145="snížená",J145,0)</f>
        <v>0</v>
      </c>
      <c r="BG145" s="199">
        <f>IF(N145="zákl. přenesená",J145,0)</f>
        <v>0</v>
      </c>
      <c r="BH145" s="199">
        <f>IF(N145="sníž. přenesená",J145,0)</f>
        <v>0</v>
      </c>
      <c r="BI145" s="199">
        <f>IF(N145="nulová",J145,0)</f>
        <v>0</v>
      </c>
      <c r="BJ145" s="18" t="s">
        <v>85</v>
      </c>
      <c r="BK145" s="199">
        <f>ROUND(I145*H145,2)</f>
        <v>0</v>
      </c>
      <c r="BL145" s="18" t="s">
        <v>165</v>
      </c>
      <c r="BM145" s="198" t="s">
        <v>649</v>
      </c>
    </row>
    <row r="146" spans="2:51" s="13" customFormat="1" ht="11.25">
      <c r="B146" s="202"/>
      <c r="C146" s="203"/>
      <c r="D146" s="204" t="s">
        <v>181</v>
      </c>
      <c r="E146" s="205" t="s">
        <v>1</v>
      </c>
      <c r="F146" s="206" t="s">
        <v>650</v>
      </c>
      <c r="G146" s="203"/>
      <c r="H146" s="207">
        <v>541.8</v>
      </c>
      <c r="I146" s="208"/>
      <c r="J146" s="203"/>
      <c r="K146" s="203"/>
      <c r="L146" s="209"/>
      <c r="M146" s="210"/>
      <c r="N146" s="211"/>
      <c r="O146" s="211"/>
      <c r="P146" s="211"/>
      <c r="Q146" s="211"/>
      <c r="R146" s="211"/>
      <c r="S146" s="211"/>
      <c r="T146" s="212"/>
      <c r="AT146" s="213" t="s">
        <v>181</v>
      </c>
      <c r="AU146" s="213" t="s">
        <v>87</v>
      </c>
      <c r="AV146" s="13" t="s">
        <v>87</v>
      </c>
      <c r="AW146" s="13" t="s">
        <v>32</v>
      </c>
      <c r="AX146" s="13" t="s">
        <v>77</v>
      </c>
      <c r="AY146" s="213" t="s">
        <v>160</v>
      </c>
    </row>
    <row r="147" spans="2:51" s="13" customFormat="1" ht="11.25">
      <c r="B147" s="202"/>
      <c r="C147" s="203"/>
      <c r="D147" s="204" t="s">
        <v>181</v>
      </c>
      <c r="E147" s="205" t="s">
        <v>1</v>
      </c>
      <c r="F147" s="206" t="s">
        <v>651</v>
      </c>
      <c r="G147" s="203"/>
      <c r="H147" s="207">
        <v>142.29</v>
      </c>
      <c r="I147" s="208"/>
      <c r="J147" s="203"/>
      <c r="K147" s="203"/>
      <c r="L147" s="209"/>
      <c r="M147" s="210"/>
      <c r="N147" s="211"/>
      <c r="O147" s="211"/>
      <c r="P147" s="211"/>
      <c r="Q147" s="211"/>
      <c r="R147" s="211"/>
      <c r="S147" s="211"/>
      <c r="T147" s="212"/>
      <c r="AT147" s="213" t="s">
        <v>181</v>
      </c>
      <c r="AU147" s="213" t="s">
        <v>87</v>
      </c>
      <c r="AV147" s="13" t="s">
        <v>87</v>
      </c>
      <c r="AW147" s="13" t="s">
        <v>32</v>
      </c>
      <c r="AX147" s="13" t="s">
        <v>77</v>
      </c>
      <c r="AY147" s="213" t="s">
        <v>160</v>
      </c>
    </row>
    <row r="148" spans="2:51" s="14" customFormat="1" ht="11.25">
      <c r="B148" s="223"/>
      <c r="C148" s="224"/>
      <c r="D148" s="204" t="s">
        <v>181</v>
      </c>
      <c r="E148" s="225" t="s">
        <v>1</v>
      </c>
      <c r="F148" s="226" t="s">
        <v>281</v>
      </c>
      <c r="G148" s="224"/>
      <c r="H148" s="227">
        <v>684.0899999999999</v>
      </c>
      <c r="I148" s="228"/>
      <c r="J148" s="224"/>
      <c r="K148" s="224"/>
      <c r="L148" s="229"/>
      <c r="M148" s="230"/>
      <c r="N148" s="231"/>
      <c r="O148" s="231"/>
      <c r="P148" s="231"/>
      <c r="Q148" s="231"/>
      <c r="R148" s="231"/>
      <c r="S148" s="231"/>
      <c r="T148" s="232"/>
      <c r="AT148" s="233" t="s">
        <v>181</v>
      </c>
      <c r="AU148" s="233" t="s">
        <v>87</v>
      </c>
      <c r="AV148" s="14" t="s">
        <v>165</v>
      </c>
      <c r="AW148" s="14" t="s">
        <v>32</v>
      </c>
      <c r="AX148" s="14" t="s">
        <v>85</v>
      </c>
      <c r="AY148" s="233" t="s">
        <v>160</v>
      </c>
    </row>
    <row r="149" spans="1:65" s="2" customFormat="1" ht="33" customHeight="1">
      <c r="A149" s="35"/>
      <c r="B149" s="36"/>
      <c r="C149" s="186" t="s">
        <v>214</v>
      </c>
      <c r="D149" s="186" t="s">
        <v>161</v>
      </c>
      <c r="E149" s="187" t="s">
        <v>287</v>
      </c>
      <c r="F149" s="188" t="s">
        <v>288</v>
      </c>
      <c r="G149" s="189" t="s">
        <v>210</v>
      </c>
      <c r="H149" s="190">
        <v>94</v>
      </c>
      <c r="I149" s="191"/>
      <c r="J149" s="192">
        <f>ROUND(I149*H149,2)</f>
        <v>0</v>
      </c>
      <c r="K149" s="193"/>
      <c r="L149" s="40"/>
      <c r="M149" s="194" t="s">
        <v>1</v>
      </c>
      <c r="N149" s="195" t="s">
        <v>42</v>
      </c>
      <c r="O149" s="72"/>
      <c r="P149" s="196">
        <f>O149*H149</f>
        <v>0</v>
      </c>
      <c r="Q149" s="196">
        <v>0</v>
      </c>
      <c r="R149" s="196">
        <f>Q149*H149</f>
        <v>0</v>
      </c>
      <c r="S149" s="196">
        <v>0</v>
      </c>
      <c r="T149" s="197">
        <f>S149*H149</f>
        <v>0</v>
      </c>
      <c r="U149" s="35"/>
      <c r="V149" s="35"/>
      <c r="W149" s="35"/>
      <c r="X149" s="35"/>
      <c r="Y149" s="35"/>
      <c r="Z149" s="35"/>
      <c r="AA149" s="35"/>
      <c r="AB149" s="35"/>
      <c r="AC149" s="35"/>
      <c r="AD149" s="35"/>
      <c r="AE149" s="35"/>
      <c r="AR149" s="198" t="s">
        <v>165</v>
      </c>
      <c r="AT149" s="198" t="s">
        <v>161</v>
      </c>
      <c r="AU149" s="198" t="s">
        <v>87</v>
      </c>
      <c r="AY149" s="18" t="s">
        <v>160</v>
      </c>
      <c r="BE149" s="199">
        <f>IF(N149="základní",J149,0)</f>
        <v>0</v>
      </c>
      <c r="BF149" s="199">
        <f>IF(N149="snížená",J149,0)</f>
        <v>0</v>
      </c>
      <c r="BG149" s="199">
        <f>IF(N149="zákl. přenesená",J149,0)</f>
        <v>0</v>
      </c>
      <c r="BH149" s="199">
        <f>IF(N149="sníž. přenesená",J149,0)</f>
        <v>0</v>
      </c>
      <c r="BI149" s="199">
        <f>IF(N149="nulová",J149,0)</f>
        <v>0</v>
      </c>
      <c r="BJ149" s="18" t="s">
        <v>85</v>
      </c>
      <c r="BK149" s="199">
        <f>ROUND(I149*H149,2)</f>
        <v>0</v>
      </c>
      <c r="BL149" s="18" t="s">
        <v>165</v>
      </c>
      <c r="BM149" s="198" t="s">
        <v>289</v>
      </c>
    </row>
    <row r="150" spans="1:65" s="2" customFormat="1" ht="33" customHeight="1">
      <c r="A150" s="35"/>
      <c r="B150" s="36"/>
      <c r="C150" s="186" t="s">
        <v>219</v>
      </c>
      <c r="D150" s="186" t="s">
        <v>161</v>
      </c>
      <c r="E150" s="187" t="s">
        <v>290</v>
      </c>
      <c r="F150" s="188" t="s">
        <v>291</v>
      </c>
      <c r="G150" s="189" t="s">
        <v>274</v>
      </c>
      <c r="H150" s="190">
        <v>254.353</v>
      </c>
      <c r="I150" s="191"/>
      <c r="J150" s="192">
        <f>ROUND(I150*H150,2)</f>
        <v>0</v>
      </c>
      <c r="K150" s="193"/>
      <c r="L150" s="40"/>
      <c r="M150" s="194" t="s">
        <v>1</v>
      </c>
      <c r="N150" s="195" t="s">
        <v>42</v>
      </c>
      <c r="O150" s="72"/>
      <c r="P150" s="196">
        <f>O150*H150</f>
        <v>0</v>
      </c>
      <c r="Q150" s="196">
        <v>0</v>
      </c>
      <c r="R150" s="196">
        <f>Q150*H150</f>
        <v>0</v>
      </c>
      <c r="S150" s="196">
        <v>0</v>
      </c>
      <c r="T150" s="197">
        <f>S150*H150</f>
        <v>0</v>
      </c>
      <c r="U150" s="35"/>
      <c r="V150" s="35"/>
      <c r="W150" s="35"/>
      <c r="X150" s="35"/>
      <c r="Y150" s="35"/>
      <c r="Z150" s="35"/>
      <c r="AA150" s="35"/>
      <c r="AB150" s="35"/>
      <c r="AC150" s="35"/>
      <c r="AD150" s="35"/>
      <c r="AE150" s="35"/>
      <c r="AR150" s="198" t="s">
        <v>165</v>
      </c>
      <c r="AT150" s="198" t="s">
        <v>161</v>
      </c>
      <c r="AU150" s="198" t="s">
        <v>87</v>
      </c>
      <c r="AY150" s="18" t="s">
        <v>160</v>
      </c>
      <c r="BE150" s="199">
        <f>IF(N150="základní",J150,0)</f>
        <v>0</v>
      </c>
      <c r="BF150" s="199">
        <f>IF(N150="snížená",J150,0)</f>
        <v>0</v>
      </c>
      <c r="BG150" s="199">
        <f>IF(N150="zákl. přenesená",J150,0)</f>
        <v>0</v>
      </c>
      <c r="BH150" s="199">
        <f>IF(N150="sníž. přenesená",J150,0)</f>
        <v>0</v>
      </c>
      <c r="BI150" s="199">
        <f>IF(N150="nulová",J150,0)</f>
        <v>0</v>
      </c>
      <c r="BJ150" s="18" t="s">
        <v>85</v>
      </c>
      <c r="BK150" s="199">
        <f>ROUND(I150*H150,2)</f>
        <v>0</v>
      </c>
      <c r="BL150" s="18" t="s">
        <v>165</v>
      </c>
      <c r="BM150" s="198" t="s">
        <v>292</v>
      </c>
    </row>
    <row r="151" spans="2:51" s="13" customFormat="1" ht="11.25">
      <c r="B151" s="202"/>
      <c r="C151" s="203"/>
      <c r="D151" s="204" t="s">
        <v>181</v>
      </c>
      <c r="E151" s="205" t="s">
        <v>1</v>
      </c>
      <c r="F151" s="206" t="s">
        <v>652</v>
      </c>
      <c r="G151" s="203"/>
      <c r="H151" s="207">
        <v>35.063</v>
      </c>
      <c r="I151" s="208"/>
      <c r="J151" s="203"/>
      <c r="K151" s="203"/>
      <c r="L151" s="209"/>
      <c r="M151" s="210"/>
      <c r="N151" s="211"/>
      <c r="O151" s="211"/>
      <c r="P151" s="211"/>
      <c r="Q151" s="211"/>
      <c r="R151" s="211"/>
      <c r="S151" s="211"/>
      <c r="T151" s="212"/>
      <c r="AT151" s="213" t="s">
        <v>181</v>
      </c>
      <c r="AU151" s="213" t="s">
        <v>87</v>
      </c>
      <c r="AV151" s="13" t="s">
        <v>87</v>
      </c>
      <c r="AW151" s="13" t="s">
        <v>32</v>
      </c>
      <c r="AX151" s="13" t="s">
        <v>77</v>
      </c>
      <c r="AY151" s="213" t="s">
        <v>160</v>
      </c>
    </row>
    <row r="152" spans="2:51" s="13" customFormat="1" ht="11.25">
      <c r="B152" s="202"/>
      <c r="C152" s="203"/>
      <c r="D152" s="204" t="s">
        <v>181</v>
      </c>
      <c r="E152" s="205" t="s">
        <v>1</v>
      </c>
      <c r="F152" s="206" t="s">
        <v>653</v>
      </c>
      <c r="G152" s="203"/>
      <c r="H152" s="207">
        <v>121.78</v>
      </c>
      <c r="I152" s="208"/>
      <c r="J152" s="203"/>
      <c r="K152" s="203"/>
      <c r="L152" s="209"/>
      <c r="M152" s="210"/>
      <c r="N152" s="211"/>
      <c r="O152" s="211"/>
      <c r="P152" s="211"/>
      <c r="Q152" s="211"/>
      <c r="R152" s="211"/>
      <c r="S152" s="211"/>
      <c r="T152" s="212"/>
      <c r="AT152" s="213" t="s">
        <v>181</v>
      </c>
      <c r="AU152" s="213" t="s">
        <v>87</v>
      </c>
      <c r="AV152" s="13" t="s">
        <v>87</v>
      </c>
      <c r="AW152" s="13" t="s">
        <v>32</v>
      </c>
      <c r="AX152" s="13" t="s">
        <v>77</v>
      </c>
      <c r="AY152" s="213" t="s">
        <v>160</v>
      </c>
    </row>
    <row r="153" spans="2:51" s="13" customFormat="1" ht="11.25">
      <c r="B153" s="202"/>
      <c r="C153" s="203"/>
      <c r="D153" s="204" t="s">
        <v>181</v>
      </c>
      <c r="E153" s="205" t="s">
        <v>1</v>
      </c>
      <c r="F153" s="206" t="s">
        <v>654</v>
      </c>
      <c r="G153" s="203"/>
      <c r="H153" s="207">
        <v>97.51</v>
      </c>
      <c r="I153" s="208"/>
      <c r="J153" s="203"/>
      <c r="K153" s="203"/>
      <c r="L153" s="209"/>
      <c r="M153" s="210"/>
      <c r="N153" s="211"/>
      <c r="O153" s="211"/>
      <c r="P153" s="211"/>
      <c r="Q153" s="211"/>
      <c r="R153" s="211"/>
      <c r="S153" s="211"/>
      <c r="T153" s="212"/>
      <c r="AT153" s="213" t="s">
        <v>181</v>
      </c>
      <c r="AU153" s="213" t="s">
        <v>87</v>
      </c>
      <c r="AV153" s="13" t="s">
        <v>87</v>
      </c>
      <c r="AW153" s="13" t="s">
        <v>32</v>
      </c>
      <c r="AX153" s="13" t="s">
        <v>77</v>
      </c>
      <c r="AY153" s="213" t="s">
        <v>160</v>
      </c>
    </row>
    <row r="154" spans="2:51" s="14" customFormat="1" ht="11.25">
      <c r="B154" s="223"/>
      <c r="C154" s="224"/>
      <c r="D154" s="204" t="s">
        <v>181</v>
      </c>
      <c r="E154" s="225" t="s">
        <v>1</v>
      </c>
      <c r="F154" s="226" t="s">
        <v>281</v>
      </c>
      <c r="G154" s="224"/>
      <c r="H154" s="227">
        <v>254.353</v>
      </c>
      <c r="I154" s="228"/>
      <c r="J154" s="224"/>
      <c r="K154" s="224"/>
      <c r="L154" s="229"/>
      <c r="M154" s="230"/>
      <c r="N154" s="231"/>
      <c r="O154" s="231"/>
      <c r="P154" s="231"/>
      <c r="Q154" s="231"/>
      <c r="R154" s="231"/>
      <c r="S154" s="231"/>
      <c r="T154" s="232"/>
      <c r="AT154" s="233" t="s">
        <v>181</v>
      </c>
      <c r="AU154" s="233" t="s">
        <v>87</v>
      </c>
      <c r="AV154" s="14" t="s">
        <v>165</v>
      </c>
      <c r="AW154" s="14" t="s">
        <v>32</v>
      </c>
      <c r="AX154" s="14" t="s">
        <v>85</v>
      </c>
      <c r="AY154" s="233" t="s">
        <v>160</v>
      </c>
    </row>
    <row r="155" spans="1:65" s="2" customFormat="1" ht="33" customHeight="1">
      <c r="A155" s="35"/>
      <c r="B155" s="36"/>
      <c r="C155" s="186" t="s">
        <v>224</v>
      </c>
      <c r="D155" s="186" t="s">
        <v>161</v>
      </c>
      <c r="E155" s="187" t="s">
        <v>295</v>
      </c>
      <c r="F155" s="188" t="s">
        <v>296</v>
      </c>
      <c r="G155" s="189" t="s">
        <v>274</v>
      </c>
      <c r="H155" s="190">
        <v>925.127</v>
      </c>
      <c r="I155" s="191"/>
      <c r="J155" s="192">
        <f>ROUND(I155*H155,2)</f>
        <v>0</v>
      </c>
      <c r="K155" s="193"/>
      <c r="L155" s="40"/>
      <c r="M155" s="194" t="s">
        <v>1</v>
      </c>
      <c r="N155" s="195" t="s">
        <v>42</v>
      </c>
      <c r="O155" s="72"/>
      <c r="P155" s="196">
        <f>O155*H155</f>
        <v>0</v>
      </c>
      <c r="Q155" s="196">
        <v>0</v>
      </c>
      <c r="R155" s="196">
        <f>Q155*H155</f>
        <v>0</v>
      </c>
      <c r="S155" s="196">
        <v>0</v>
      </c>
      <c r="T155" s="197">
        <f>S155*H155</f>
        <v>0</v>
      </c>
      <c r="U155" s="35"/>
      <c r="V155" s="35"/>
      <c r="W155" s="35"/>
      <c r="X155" s="35"/>
      <c r="Y155" s="35"/>
      <c r="Z155" s="35"/>
      <c r="AA155" s="35"/>
      <c r="AB155" s="35"/>
      <c r="AC155" s="35"/>
      <c r="AD155" s="35"/>
      <c r="AE155" s="35"/>
      <c r="AR155" s="198" t="s">
        <v>165</v>
      </c>
      <c r="AT155" s="198" t="s">
        <v>161</v>
      </c>
      <c r="AU155" s="198" t="s">
        <v>87</v>
      </c>
      <c r="AY155" s="18" t="s">
        <v>160</v>
      </c>
      <c r="BE155" s="199">
        <f>IF(N155="základní",J155,0)</f>
        <v>0</v>
      </c>
      <c r="BF155" s="199">
        <f>IF(N155="snížená",J155,0)</f>
        <v>0</v>
      </c>
      <c r="BG155" s="199">
        <f>IF(N155="zákl. přenesená",J155,0)</f>
        <v>0</v>
      </c>
      <c r="BH155" s="199">
        <f>IF(N155="sníž. přenesená",J155,0)</f>
        <v>0</v>
      </c>
      <c r="BI155" s="199">
        <f>IF(N155="nulová",J155,0)</f>
        <v>0</v>
      </c>
      <c r="BJ155" s="18" t="s">
        <v>85</v>
      </c>
      <c r="BK155" s="199">
        <f>ROUND(I155*H155,2)</f>
        <v>0</v>
      </c>
      <c r="BL155" s="18" t="s">
        <v>165</v>
      </c>
      <c r="BM155" s="198" t="s">
        <v>297</v>
      </c>
    </row>
    <row r="156" spans="1:47" s="2" customFormat="1" ht="19.5">
      <c r="A156" s="35"/>
      <c r="B156" s="36"/>
      <c r="C156" s="37"/>
      <c r="D156" s="204" t="s">
        <v>187</v>
      </c>
      <c r="E156" s="37"/>
      <c r="F156" s="214" t="s">
        <v>298</v>
      </c>
      <c r="G156" s="37"/>
      <c r="H156" s="37"/>
      <c r="I156" s="215"/>
      <c r="J156" s="37"/>
      <c r="K156" s="37"/>
      <c r="L156" s="40"/>
      <c r="M156" s="216"/>
      <c r="N156" s="217"/>
      <c r="O156" s="72"/>
      <c r="P156" s="72"/>
      <c r="Q156" s="72"/>
      <c r="R156" s="72"/>
      <c r="S156" s="72"/>
      <c r="T156" s="73"/>
      <c r="U156" s="35"/>
      <c r="V156" s="35"/>
      <c r="W156" s="35"/>
      <c r="X156" s="35"/>
      <c r="Y156" s="35"/>
      <c r="Z156" s="35"/>
      <c r="AA156" s="35"/>
      <c r="AB156" s="35"/>
      <c r="AC156" s="35"/>
      <c r="AD156" s="35"/>
      <c r="AE156" s="35"/>
      <c r="AT156" s="18" t="s">
        <v>187</v>
      </c>
      <c r="AU156" s="18" t="s">
        <v>87</v>
      </c>
    </row>
    <row r="157" spans="2:51" s="13" customFormat="1" ht="11.25">
      <c r="B157" s="202"/>
      <c r="C157" s="203"/>
      <c r="D157" s="204" t="s">
        <v>181</v>
      </c>
      <c r="E157" s="205" t="s">
        <v>1</v>
      </c>
      <c r="F157" s="206" t="s">
        <v>655</v>
      </c>
      <c r="G157" s="203"/>
      <c r="H157" s="207">
        <v>1022.637</v>
      </c>
      <c r="I157" s="208"/>
      <c r="J157" s="203"/>
      <c r="K157" s="203"/>
      <c r="L157" s="209"/>
      <c r="M157" s="210"/>
      <c r="N157" s="211"/>
      <c r="O157" s="211"/>
      <c r="P157" s="211"/>
      <c r="Q157" s="211"/>
      <c r="R157" s="211"/>
      <c r="S157" s="211"/>
      <c r="T157" s="212"/>
      <c r="AT157" s="213" t="s">
        <v>181</v>
      </c>
      <c r="AU157" s="213" t="s">
        <v>87</v>
      </c>
      <c r="AV157" s="13" t="s">
        <v>87</v>
      </c>
      <c r="AW157" s="13" t="s">
        <v>32</v>
      </c>
      <c r="AX157" s="13" t="s">
        <v>77</v>
      </c>
      <c r="AY157" s="213" t="s">
        <v>160</v>
      </c>
    </row>
    <row r="158" spans="2:51" s="16" customFormat="1" ht="11.25">
      <c r="B158" s="256"/>
      <c r="C158" s="257"/>
      <c r="D158" s="204" t="s">
        <v>181</v>
      </c>
      <c r="E158" s="258" t="s">
        <v>1</v>
      </c>
      <c r="F158" s="259" t="s">
        <v>656</v>
      </c>
      <c r="G158" s="257"/>
      <c r="H158" s="258" t="s">
        <v>1</v>
      </c>
      <c r="I158" s="260"/>
      <c r="J158" s="257"/>
      <c r="K158" s="257"/>
      <c r="L158" s="261"/>
      <c r="M158" s="262"/>
      <c r="N158" s="263"/>
      <c r="O158" s="263"/>
      <c r="P158" s="263"/>
      <c r="Q158" s="263"/>
      <c r="R158" s="263"/>
      <c r="S158" s="263"/>
      <c r="T158" s="264"/>
      <c r="AT158" s="265" t="s">
        <v>181</v>
      </c>
      <c r="AU158" s="265" t="s">
        <v>87</v>
      </c>
      <c r="AV158" s="16" t="s">
        <v>85</v>
      </c>
      <c r="AW158" s="16" t="s">
        <v>32</v>
      </c>
      <c r="AX158" s="16" t="s">
        <v>77</v>
      </c>
      <c r="AY158" s="265" t="s">
        <v>160</v>
      </c>
    </row>
    <row r="159" spans="2:51" s="13" customFormat="1" ht="11.25">
      <c r="B159" s="202"/>
      <c r="C159" s="203"/>
      <c r="D159" s="204" t="s">
        <v>181</v>
      </c>
      <c r="E159" s="205" t="s">
        <v>1</v>
      </c>
      <c r="F159" s="206" t="s">
        <v>657</v>
      </c>
      <c r="G159" s="203"/>
      <c r="H159" s="207">
        <v>-97.51</v>
      </c>
      <c r="I159" s="208"/>
      <c r="J159" s="203"/>
      <c r="K159" s="203"/>
      <c r="L159" s="209"/>
      <c r="M159" s="210"/>
      <c r="N159" s="211"/>
      <c r="O159" s="211"/>
      <c r="P159" s="211"/>
      <c r="Q159" s="211"/>
      <c r="R159" s="211"/>
      <c r="S159" s="211"/>
      <c r="T159" s="212"/>
      <c r="AT159" s="213" t="s">
        <v>181</v>
      </c>
      <c r="AU159" s="213" t="s">
        <v>87</v>
      </c>
      <c r="AV159" s="13" t="s">
        <v>87</v>
      </c>
      <c r="AW159" s="13" t="s">
        <v>32</v>
      </c>
      <c r="AX159" s="13" t="s">
        <v>77</v>
      </c>
      <c r="AY159" s="213" t="s">
        <v>160</v>
      </c>
    </row>
    <row r="160" spans="2:51" s="14" customFormat="1" ht="11.25">
      <c r="B160" s="223"/>
      <c r="C160" s="224"/>
      <c r="D160" s="204" t="s">
        <v>181</v>
      </c>
      <c r="E160" s="225" t="s">
        <v>1</v>
      </c>
      <c r="F160" s="226" t="s">
        <v>281</v>
      </c>
      <c r="G160" s="224"/>
      <c r="H160" s="227">
        <v>925.127</v>
      </c>
      <c r="I160" s="228"/>
      <c r="J160" s="224"/>
      <c r="K160" s="224"/>
      <c r="L160" s="229"/>
      <c r="M160" s="230"/>
      <c r="N160" s="231"/>
      <c r="O160" s="231"/>
      <c r="P160" s="231"/>
      <c r="Q160" s="231"/>
      <c r="R160" s="231"/>
      <c r="S160" s="231"/>
      <c r="T160" s="232"/>
      <c r="AT160" s="233" t="s">
        <v>181</v>
      </c>
      <c r="AU160" s="233" t="s">
        <v>87</v>
      </c>
      <c r="AV160" s="14" t="s">
        <v>165</v>
      </c>
      <c r="AW160" s="14" t="s">
        <v>32</v>
      </c>
      <c r="AX160" s="14" t="s">
        <v>85</v>
      </c>
      <c r="AY160" s="233" t="s">
        <v>160</v>
      </c>
    </row>
    <row r="161" spans="1:65" s="2" customFormat="1" ht="33" customHeight="1">
      <c r="A161" s="35"/>
      <c r="B161" s="36"/>
      <c r="C161" s="186" t="s">
        <v>229</v>
      </c>
      <c r="D161" s="186" t="s">
        <v>161</v>
      </c>
      <c r="E161" s="187" t="s">
        <v>300</v>
      </c>
      <c r="F161" s="188" t="s">
        <v>301</v>
      </c>
      <c r="G161" s="189" t="s">
        <v>274</v>
      </c>
      <c r="H161" s="190">
        <v>3700.508</v>
      </c>
      <c r="I161" s="191"/>
      <c r="J161" s="192">
        <f>ROUND(I161*H161,2)</f>
        <v>0</v>
      </c>
      <c r="K161" s="193"/>
      <c r="L161" s="40"/>
      <c r="M161" s="194" t="s">
        <v>1</v>
      </c>
      <c r="N161" s="195" t="s">
        <v>42</v>
      </c>
      <c r="O161" s="72"/>
      <c r="P161" s="196">
        <f>O161*H161</f>
        <v>0</v>
      </c>
      <c r="Q161" s="196">
        <v>0</v>
      </c>
      <c r="R161" s="196">
        <f>Q161*H161</f>
        <v>0</v>
      </c>
      <c r="S161" s="196">
        <v>0</v>
      </c>
      <c r="T161" s="197">
        <f>S161*H161</f>
        <v>0</v>
      </c>
      <c r="U161" s="35"/>
      <c r="V161" s="35"/>
      <c r="W161" s="35"/>
      <c r="X161" s="35"/>
      <c r="Y161" s="35"/>
      <c r="Z161" s="35"/>
      <c r="AA161" s="35"/>
      <c r="AB161" s="35"/>
      <c r="AC161" s="35"/>
      <c r="AD161" s="35"/>
      <c r="AE161" s="35"/>
      <c r="AR161" s="198" t="s">
        <v>165</v>
      </c>
      <c r="AT161" s="198" t="s">
        <v>161</v>
      </c>
      <c r="AU161" s="198" t="s">
        <v>87</v>
      </c>
      <c r="AY161" s="18" t="s">
        <v>160</v>
      </c>
      <c r="BE161" s="199">
        <f>IF(N161="základní",J161,0)</f>
        <v>0</v>
      </c>
      <c r="BF161" s="199">
        <f>IF(N161="snížená",J161,0)</f>
        <v>0</v>
      </c>
      <c r="BG161" s="199">
        <f>IF(N161="zákl. přenesená",J161,0)</f>
        <v>0</v>
      </c>
      <c r="BH161" s="199">
        <f>IF(N161="sníž. přenesená",J161,0)</f>
        <v>0</v>
      </c>
      <c r="BI161" s="199">
        <f>IF(N161="nulová",J161,0)</f>
        <v>0</v>
      </c>
      <c r="BJ161" s="18" t="s">
        <v>85</v>
      </c>
      <c r="BK161" s="199">
        <f>ROUND(I161*H161,2)</f>
        <v>0</v>
      </c>
      <c r="BL161" s="18" t="s">
        <v>165</v>
      </c>
      <c r="BM161" s="198" t="s">
        <v>302</v>
      </c>
    </row>
    <row r="162" spans="2:51" s="13" customFormat="1" ht="11.25">
      <c r="B162" s="202"/>
      <c r="C162" s="203"/>
      <c r="D162" s="204" t="s">
        <v>181</v>
      </c>
      <c r="E162" s="205" t="s">
        <v>1</v>
      </c>
      <c r="F162" s="206" t="s">
        <v>655</v>
      </c>
      <c r="G162" s="203"/>
      <c r="H162" s="207">
        <v>1022.637</v>
      </c>
      <c r="I162" s="208"/>
      <c r="J162" s="203"/>
      <c r="K162" s="203"/>
      <c r="L162" s="209"/>
      <c r="M162" s="210"/>
      <c r="N162" s="211"/>
      <c r="O162" s="211"/>
      <c r="P162" s="211"/>
      <c r="Q162" s="211"/>
      <c r="R162" s="211"/>
      <c r="S162" s="211"/>
      <c r="T162" s="212"/>
      <c r="AT162" s="213" t="s">
        <v>181</v>
      </c>
      <c r="AU162" s="213" t="s">
        <v>87</v>
      </c>
      <c r="AV162" s="13" t="s">
        <v>87</v>
      </c>
      <c r="AW162" s="13" t="s">
        <v>32</v>
      </c>
      <c r="AX162" s="13" t="s">
        <v>77</v>
      </c>
      <c r="AY162" s="213" t="s">
        <v>160</v>
      </c>
    </row>
    <row r="163" spans="2:51" s="16" customFormat="1" ht="11.25">
      <c r="B163" s="256"/>
      <c r="C163" s="257"/>
      <c r="D163" s="204" t="s">
        <v>181</v>
      </c>
      <c r="E163" s="258" t="s">
        <v>1</v>
      </c>
      <c r="F163" s="259" t="s">
        <v>656</v>
      </c>
      <c r="G163" s="257"/>
      <c r="H163" s="258" t="s">
        <v>1</v>
      </c>
      <c r="I163" s="260"/>
      <c r="J163" s="257"/>
      <c r="K163" s="257"/>
      <c r="L163" s="261"/>
      <c r="M163" s="262"/>
      <c r="N163" s="263"/>
      <c r="O163" s="263"/>
      <c r="P163" s="263"/>
      <c r="Q163" s="263"/>
      <c r="R163" s="263"/>
      <c r="S163" s="263"/>
      <c r="T163" s="264"/>
      <c r="AT163" s="265" t="s">
        <v>181</v>
      </c>
      <c r="AU163" s="265" t="s">
        <v>87</v>
      </c>
      <c r="AV163" s="16" t="s">
        <v>85</v>
      </c>
      <c r="AW163" s="16" t="s">
        <v>32</v>
      </c>
      <c r="AX163" s="16" t="s">
        <v>77</v>
      </c>
      <c r="AY163" s="265" t="s">
        <v>160</v>
      </c>
    </row>
    <row r="164" spans="2:51" s="13" customFormat="1" ht="11.25">
      <c r="B164" s="202"/>
      <c r="C164" s="203"/>
      <c r="D164" s="204" t="s">
        <v>181</v>
      </c>
      <c r="E164" s="205" t="s">
        <v>1</v>
      </c>
      <c r="F164" s="206" t="s">
        <v>657</v>
      </c>
      <c r="G164" s="203"/>
      <c r="H164" s="207">
        <v>-97.51</v>
      </c>
      <c r="I164" s="208"/>
      <c r="J164" s="203"/>
      <c r="K164" s="203"/>
      <c r="L164" s="209"/>
      <c r="M164" s="210"/>
      <c r="N164" s="211"/>
      <c r="O164" s="211"/>
      <c r="P164" s="211"/>
      <c r="Q164" s="211"/>
      <c r="R164" s="211"/>
      <c r="S164" s="211"/>
      <c r="T164" s="212"/>
      <c r="AT164" s="213" t="s">
        <v>181</v>
      </c>
      <c r="AU164" s="213" t="s">
        <v>87</v>
      </c>
      <c r="AV164" s="13" t="s">
        <v>87</v>
      </c>
      <c r="AW164" s="13" t="s">
        <v>32</v>
      </c>
      <c r="AX164" s="13" t="s">
        <v>77</v>
      </c>
      <c r="AY164" s="213" t="s">
        <v>160</v>
      </c>
    </row>
    <row r="165" spans="2:51" s="14" customFormat="1" ht="11.25">
      <c r="B165" s="223"/>
      <c r="C165" s="224"/>
      <c r="D165" s="204" t="s">
        <v>181</v>
      </c>
      <c r="E165" s="225" t="s">
        <v>1</v>
      </c>
      <c r="F165" s="226" t="s">
        <v>281</v>
      </c>
      <c r="G165" s="224"/>
      <c r="H165" s="227">
        <v>925.127</v>
      </c>
      <c r="I165" s="228"/>
      <c r="J165" s="224"/>
      <c r="K165" s="224"/>
      <c r="L165" s="229"/>
      <c r="M165" s="230"/>
      <c r="N165" s="231"/>
      <c r="O165" s="231"/>
      <c r="P165" s="231"/>
      <c r="Q165" s="231"/>
      <c r="R165" s="231"/>
      <c r="S165" s="231"/>
      <c r="T165" s="232"/>
      <c r="AT165" s="233" t="s">
        <v>181</v>
      </c>
      <c r="AU165" s="233" t="s">
        <v>87</v>
      </c>
      <c r="AV165" s="14" t="s">
        <v>165</v>
      </c>
      <c r="AW165" s="14" t="s">
        <v>32</v>
      </c>
      <c r="AX165" s="14" t="s">
        <v>85</v>
      </c>
      <c r="AY165" s="233" t="s">
        <v>160</v>
      </c>
    </row>
    <row r="166" spans="2:51" s="13" customFormat="1" ht="11.25">
      <c r="B166" s="202"/>
      <c r="C166" s="203"/>
      <c r="D166" s="204" t="s">
        <v>181</v>
      </c>
      <c r="E166" s="203"/>
      <c r="F166" s="206" t="s">
        <v>658</v>
      </c>
      <c r="G166" s="203"/>
      <c r="H166" s="207">
        <v>3700.508</v>
      </c>
      <c r="I166" s="208"/>
      <c r="J166" s="203"/>
      <c r="K166" s="203"/>
      <c r="L166" s="209"/>
      <c r="M166" s="210"/>
      <c r="N166" s="211"/>
      <c r="O166" s="211"/>
      <c r="P166" s="211"/>
      <c r="Q166" s="211"/>
      <c r="R166" s="211"/>
      <c r="S166" s="211"/>
      <c r="T166" s="212"/>
      <c r="AT166" s="213" t="s">
        <v>181</v>
      </c>
      <c r="AU166" s="213" t="s">
        <v>87</v>
      </c>
      <c r="AV166" s="13" t="s">
        <v>87</v>
      </c>
      <c r="AW166" s="13" t="s">
        <v>4</v>
      </c>
      <c r="AX166" s="13" t="s">
        <v>85</v>
      </c>
      <c r="AY166" s="213" t="s">
        <v>160</v>
      </c>
    </row>
    <row r="167" spans="1:65" s="2" customFormat="1" ht="21.75" customHeight="1">
      <c r="A167" s="35"/>
      <c r="B167" s="36"/>
      <c r="C167" s="186" t="s">
        <v>8</v>
      </c>
      <c r="D167" s="186" t="s">
        <v>161</v>
      </c>
      <c r="E167" s="187" t="s">
        <v>659</v>
      </c>
      <c r="F167" s="188" t="s">
        <v>660</v>
      </c>
      <c r="G167" s="189" t="s">
        <v>274</v>
      </c>
      <c r="H167" s="190">
        <v>171.883</v>
      </c>
      <c r="I167" s="191"/>
      <c r="J167" s="192">
        <f>ROUND(I167*H167,2)</f>
        <v>0</v>
      </c>
      <c r="K167" s="193"/>
      <c r="L167" s="40"/>
      <c r="M167" s="194" t="s">
        <v>1</v>
      </c>
      <c r="N167" s="195" t="s">
        <v>42</v>
      </c>
      <c r="O167" s="72"/>
      <c r="P167" s="196">
        <f>O167*H167</f>
        <v>0</v>
      </c>
      <c r="Q167" s="196">
        <v>0</v>
      </c>
      <c r="R167" s="196">
        <f>Q167*H167</f>
        <v>0</v>
      </c>
      <c r="S167" s="196">
        <v>0</v>
      </c>
      <c r="T167" s="197">
        <f>S167*H167</f>
        <v>0</v>
      </c>
      <c r="U167" s="35"/>
      <c r="V167" s="35"/>
      <c r="W167" s="35"/>
      <c r="X167" s="35"/>
      <c r="Y167" s="35"/>
      <c r="Z167" s="35"/>
      <c r="AA167" s="35"/>
      <c r="AB167" s="35"/>
      <c r="AC167" s="35"/>
      <c r="AD167" s="35"/>
      <c r="AE167" s="35"/>
      <c r="AR167" s="198" t="s">
        <v>165</v>
      </c>
      <c r="AT167" s="198" t="s">
        <v>161</v>
      </c>
      <c r="AU167" s="198" t="s">
        <v>87</v>
      </c>
      <c r="AY167" s="18" t="s">
        <v>160</v>
      </c>
      <c r="BE167" s="199">
        <f>IF(N167="základní",J167,0)</f>
        <v>0</v>
      </c>
      <c r="BF167" s="199">
        <f>IF(N167="snížená",J167,0)</f>
        <v>0</v>
      </c>
      <c r="BG167" s="199">
        <f>IF(N167="zákl. přenesená",J167,0)</f>
        <v>0</v>
      </c>
      <c r="BH167" s="199">
        <f>IF(N167="sníž. přenesená",J167,0)</f>
        <v>0</v>
      </c>
      <c r="BI167" s="199">
        <f>IF(N167="nulová",J167,0)</f>
        <v>0</v>
      </c>
      <c r="BJ167" s="18" t="s">
        <v>85</v>
      </c>
      <c r="BK167" s="199">
        <f>ROUND(I167*H167,2)</f>
        <v>0</v>
      </c>
      <c r="BL167" s="18" t="s">
        <v>165</v>
      </c>
      <c r="BM167" s="198" t="s">
        <v>661</v>
      </c>
    </row>
    <row r="168" spans="2:51" s="13" customFormat="1" ht="11.25">
      <c r="B168" s="202"/>
      <c r="C168" s="203"/>
      <c r="D168" s="204" t="s">
        <v>181</v>
      </c>
      <c r="E168" s="205" t="s">
        <v>1</v>
      </c>
      <c r="F168" s="206" t="s">
        <v>652</v>
      </c>
      <c r="G168" s="203"/>
      <c r="H168" s="207">
        <v>35.063</v>
      </c>
      <c r="I168" s="208"/>
      <c r="J168" s="203"/>
      <c r="K168" s="203"/>
      <c r="L168" s="209"/>
      <c r="M168" s="210"/>
      <c r="N168" s="211"/>
      <c r="O168" s="211"/>
      <c r="P168" s="211"/>
      <c r="Q168" s="211"/>
      <c r="R168" s="211"/>
      <c r="S168" s="211"/>
      <c r="T168" s="212"/>
      <c r="AT168" s="213" t="s">
        <v>181</v>
      </c>
      <c r="AU168" s="213" t="s">
        <v>87</v>
      </c>
      <c r="AV168" s="13" t="s">
        <v>87</v>
      </c>
      <c r="AW168" s="13" t="s">
        <v>32</v>
      </c>
      <c r="AX168" s="13" t="s">
        <v>77</v>
      </c>
      <c r="AY168" s="213" t="s">
        <v>160</v>
      </c>
    </row>
    <row r="169" spans="2:51" s="13" customFormat="1" ht="11.25">
      <c r="B169" s="202"/>
      <c r="C169" s="203"/>
      <c r="D169" s="204" t="s">
        <v>181</v>
      </c>
      <c r="E169" s="205" t="s">
        <v>1</v>
      </c>
      <c r="F169" s="206" t="s">
        <v>653</v>
      </c>
      <c r="G169" s="203"/>
      <c r="H169" s="207">
        <v>121.78</v>
      </c>
      <c r="I169" s="208"/>
      <c r="J169" s="203"/>
      <c r="K169" s="203"/>
      <c r="L169" s="209"/>
      <c r="M169" s="210"/>
      <c r="N169" s="211"/>
      <c r="O169" s="211"/>
      <c r="P169" s="211"/>
      <c r="Q169" s="211"/>
      <c r="R169" s="211"/>
      <c r="S169" s="211"/>
      <c r="T169" s="212"/>
      <c r="AT169" s="213" t="s">
        <v>181</v>
      </c>
      <c r="AU169" s="213" t="s">
        <v>87</v>
      </c>
      <c r="AV169" s="13" t="s">
        <v>87</v>
      </c>
      <c r="AW169" s="13" t="s">
        <v>32</v>
      </c>
      <c r="AX169" s="13" t="s">
        <v>77</v>
      </c>
      <c r="AY169" s="213" t="s">
        <v>160</v>
      </c>
    </row>
    <row r="170" spans="2:51" s="13" customFormat="1" ht="11.25">
      <c r="B170" s="202"/>
      <c r="C170" s="203"/>
      <c r="D170" s="204" t="s">
        <v>181</v>
      </c>
      <c r="E170" s="205" t="s">
        <v>1</v>
      </c>
      <c r="F170" s="206" t="s">
        <v>662</v>
      </c>
      <c r="G170" s="203"/>
      <c r="H170" s="207">
        <v>15.04</v>
      </c>
      <c r="I170" s="208"/>
      <c r="J170" s="203"/>
      <c r="K170" s="203"/>
      <c r="L170" s="209"/>
      <c r="M170" s="210"/>
      <c r="N170" s="211"/>
      <c r="O170" s="211"/>
      <c r="P170" s="211"/>
      <c r="Q170" s="211"/>
      <c r="R170" s="211"/>
      <c r="S170" s="211"/>
      <c r="T170" s="212"/>
      <c r="AT170" s="213" t="s">
        <v>181</v>
      </c>
      <c r="AU170" s="213" t="s">
        <v>87</v>
      </c>
      <c r="AV170" s="13" t="s">
        <v>87</v>
      </c>
      <c r="AW170" s="13" t="s">
        <v>32</v>
      </c>
      <c r="AX170" s="13" t="s">
        <v>77</v>
      </c>
      <c r="AY170" s="213" t="s">
        <v>160</v>
      </c>
    </row>
    <row r="171" spans="2:51" s="14" customFormat="1" ht="11.25">
      <c r="B171" s="223"/>
      <c r="C171" s="224"/>
      <c r="D171" s="204" t="s">
        <v>181</v>
      </c>
      <c r="E171" s="225" t="s">
        <v>1</v>
      </c>
      <c r="F171" s="226" t="s">
        <v>281</v>
      </c>
      <c r="G171" s="224"/>
      <c r="H171" s="227">
        <v>171.883</v>
      </c>
      <c r="I171" s="228"/>
      <c r="J171" s="224"/>
      <c r="K171" s="224"/>
      <c r="L171" s="229"/>
      <c r="M171" s="230"/>
      <c r="N171" s="231"/>
      <c r="O171" s="231"/>
      <c r="P171" s="231"/>
      <c r="Q171" s="231"/>
      <c r="R171" s="231"/>
      <c r="S171" s="231"/>
      <c r="T171" s="232"/>
      <c r="AT171" s="233" t="s">
        <v>181</v>
      </c>
      <c r="AU171" s="233" t="s">
        <v>87</v>
      </c>
      <c r="AV171" s="14" t="s">
        <v>165</v>
      </c>
      <c r="AW171" s="14" t="s">
        <v>32</v>
      </c>
      <c r="AX171" s="14" t="s">
        <v>85</v>
      </c>
      <c r="AY171" s="233" t="s">
        <v>160</v>
      </c>
    </row>
    <row r="172" spans="1:65" s="2" customFormat="1" ht="21.75" customHeight="1">
      <c r="A172" s="35"/>
      <c r="B172" s="36"/>
      <c r="C172" s="186" t="s">
        <v>237</v>
      </c>
      <c r="D172" s="186" t="s">
        <v>161</v>
      </c>
      <c r="E172" s="187" t="s">
        <v>308</v>
      </c>
      <c r="F172" s="188" t="s">
        <v>309</v>
      </c>
      <c r="G172" s="189" t="s">
        <v>274</v>
      </c>
      <c r="H172" s="190">
        <v>60.89</v>
      </c>
      <c r="I172" s="191"/>
      <c r="J172" s="192">
        <f>ROUND(I172*H172,2)</f>
        <v>0</v>
      </c>
      <c r="K172" s="193"/>
      <c r="L172" s="40"/>
      <c r="M172" s="194" t="s">
        <v>1</v>
      </c>
      <c r="N172" s="195" t="s">
        <v>42</v>
      </c>
      <c r="O172" s="72"/>
      <c r="P172" s="196">
        <f>O172*H172</f>
        <v>0</v>
      </c>
      <c r="Q172" s="196">
        <v>0</v>
      </c>
      <c r="R172" s="196">
        <f>Q172*H172</f>
        <v>0</v>
      </c>
      <c r="S172" s="196">
        <v>0</v>
      </c>
      <c r="T172" s="197">
        <f>S172*H172</f>
        <v>0</v>
      </c>
      <c r="U172" s="35"/>
      <c r="V172" s="35"/>
      <c r="W172" s="35"/>
      <c r="X172" s="35"/>
      <c r="Y172" s="35"/>
      <c r="Z172" s="35"/>
      <c r="AA172" s="35"/>
      <c r="AB172" s="35"/>
      <c r="AC172" s="35"/>
      <c r="AD172" s="35"/>
      <c r="AE172" s="35"/>
      <c r="AR172" s="198" t="s">
        <v>165</v>
      </c>
      <c r="AT172" s="198" t="s">
        <v>161</v>
      </c>
      <c r="AU172" s="198" t="s">
        <v>87</v>
      </c>
      <c r="AY172" s="18" t="s">
        <v>160</v>
      </c>
      <c r="BE172" s="199">
        <f>IF(N172="základní",J172,0)</f>
        <v>0</v>
      </c>
      <c r="BF172" s="199">
        <f>IF(N172="snížená",J172,0)</f>
        <v>0</v>
      </c>
      <c r="BG172" s="199">
        <f>IF(N172="zákl. přenesená",J172,0)</f>
        <v>0</v>
      </c>
      <c r="BH172" s="199">
        <f>IF(N172="sníž. přenesená",J172,0)</f>
        <v>0</v>
      </c>
      <c r="BI172" s="199">
        <f>IF(N172="nulová",J172,0)</f>
        <v>0</v>
      </c>
      <c r="BJ172" s="18" t="s">
        <v>85</v>
      </c>
      <c r="BK172" s="199">
        <f>ROUND(I172*H172,2)</f>
        <v>0</v>
      </c>
      <c r="BL172" s="18" t="s">
        <v>165</v>
      </c>
      <c r="BM172" s="198" t="s">
        <v>310</v>
      </c>
    </row>
    <row r="173" spans="1:47" s="2" customFormat="1" ht="19.5">
      <c r="A173" s="35"/>
      <c r="B173" s="36"/>
      <c r="C173" s="37"/>
      <c r="D173" s="204" t="s">
        <v>187</v>
      </c>
      <c r="E173" s="37"/>
      <c r="F173" s="214" t="s">
        <v>311</v>
      </c>
      <c r="G173" s="37"/>
      <c r="H173" s="37"/>
      <c r="I173" s="215"/>
      <c r="J173" s="37"/>
      <c r="K173" s="37"/>
      <c r="L173" s="40"/>
      <c r="M173" s="216"/>
      <c r="N173" s="217"/>
      <c r="O173" s="72"/>
      <c r="P173" s="72"/>
      <c r="Q173" s="72"/>
      <c r="R173" s="72"/>
      <c r="S173" s="72"/>
      <c r="T173" s="73"/>
      <c r="U173" s="35"/>
      <c r="V173" s="35"/>
      <c r="W173" s="35"/>
      <c r="X173" s="35"/>
      <c r="Y173" s="35"/>
      <c r="Z173" s="35"/>
      <c r="AA173" s="35"/>
      <c r="AB173" s="35"/>
      <c r="AC173" s="35"/>
      <c r="AD173" s="35"/>
      <c r="AE173" s="35"/>
      <c r="AT173" s="18" t="s">
        <v>187</v>
      </c>
      <c r="AU173" s="18" t="s">
        <v>87</v>
      </c>
    </row>
    <row r="174" spans="2:51" s="13" customFormat="1" ht="11.25">
      <c r="B174" s="202"/>
      <c r="C174" s="203"/>
      <c r="D174" s="204" t="s">
        <v>181</v>
      </c>
      <c r="E174" s="205" t="s">
        <v>1</v>
      </c>
      <c r="F174" s="206" t="s">
        <v>663</v>
      </c>
      <c r="G174" s="203"/>
      <c r="H174" s="207">
        <v>60.89</v>
      </c>
      <c r="I174" s="208"/>
      <c r="J174" s="203"/>
      <c r="K174" s="203"/>
      <c r="L174" s="209"/>
      <c r="M174" s="210"/>
      <c r="N174" s="211"/>
      <c r="O174" s="211"/>
      <c r="P174" s="211"/>
      <c r="Q174" s="211"/>
      <c r="R174" s="211"/>
      <c r="S174" s="211"/>
      <c r="T174" s="212"/>
      <c r="AT174" s="213" t="s">
        <v>181</v>
      </c>
      <c r="AU174" s="213" t="s">
        <v>87</v>
      </c>
      <c r="AV174" s="13" t="s">
        <v>87</v>
      </c>
      <c r="AW174" s="13" t="s">
        <v>32</v>
      </c>
      <c r="AX174" s="13" t="s">
        <v>85</v>
      </c>
      <c r="AY174" s="213" t="s">
        <v>160</v>
      </c>
    </row>
    <row r="175" spans="1:65" s="2" customFormat="1" ht="16.5" customHeight="1">
      <c r="A175" s="35"/>
      <c r="B175" s="36"/>
      <c r="C175" s="186" t="s">
        <v>243</v>
      </c>
      <c r="D175" s="186" t="s">
        <v>161</v>
      </c>
      <c r="E175" s="187" t="s">
        <v>313</v>
      </c>
      <c r="F175" s="188" t="s">
        <v>314</v>
      </c>
      <c r="G175" s="189" t="s">
        <v>274</v>
      </c>
      <c r="H175" s="190">
        <v>925.127</v>
      </c>
      <c r="I175" s="191"/>
      <c r="J175" s="192">
        <f>ROUND(I175*H175,2)</f>
        <v>0</v>
      </c>
      <c r="K175" s="193"/>
      <c r="L175" s="40"/>
      <c r="M175" s="194" t="s">
        <v>1</v>
      </c>
      <c r="N175" s="195" t="s">
        <v>42</v>
      </c>
      <c r="O175" s="72"/>
      <c r="P175" s="196">
        <f>O175*H175</f>
        <v>0</v>
      </c>
      <c r="Q175" s="196">
        <v>0</v>
      </c>
      <c r="R175" s="196">
        <f>Q175*H175</f>
        <v>0</v>
      </c>
      <c r="S175" s="196">
        <v>0</v>
      </c>
      <c r="T175" s="197">
        <f>S175*H175</f>
        <v>0</v>
      </c>
      <c r="U175" s="35"/>
      <c r="V175" s="35"/>
      <c r="W175" s="35"/>
      <c r="X175" s="35"/>
      <c r="Y175" s="35"/>
      <c r="Z175" s="35"/>
      <c r="AA175" s="35"/>
      <c r="AB175" s="35"/>
      <c r="AC175" s="35"/>
      <c r="AD175" s="35"/>
      <c r="AE175" s="35"/>
      <c r="AR175" s="198" t="s">
        <v>165</v>
      </c>
      <c r="AT175" s="198" t="s">
        <v>161</v>
      </c>
      <c r="AU175" s="198" t="s">
        <v>87</v>
      </c>
      <c r="AY175" s="18" t="s">
        <v>160</v>
      </c>
      <c r="BE175" s="199">
        <f>IF(N175="základní",J175,0)</f>
        <v>0</v>
      </c>
      <c r="BF175" s="199">
        <f>IF(N175="snížená",J175,0)</f>
        <v>0</v>
      </c>
      <c r="BG175" s="199">
        <f>IF(N175="zákl. přenesená",J175,0)</f>
        <v>0</v>
      </c>
      <c r="BH175" s="199">
        <f>IF(N175="sníž. přenesená",J175,0)</f>
        <v>0</v>
      </c>
      <c r="BI175" s="199">
        <f>IF(N175="nulová",J175,0)</f>
        <v>0</v>
      </c>
      <c r="BJ175" s="18" t="s">
        <v>85</v>
      </c>
      <c r="BK175" s="199">
        <f>ROUND(I175*H175,2)</f>
        <v>0</v>
      </c>
      <c r="BL175" s="18" t="s">
        <v>165</v>
      </c>
      <c r="BM175" s="198" t="s">
        <v>315</v>
      </c>
    </row>
    <row r="176" spans="1:65" s="2" customFormat="1" ht="21.75" customHeight="1">
      <c r="A176" s="35"/>
      <c r="B176" s="36"/>
      <c r="C176" s="186" t="s">
        <v>316</v>
      </c>
      <c r="D176" s="186" t="s">
        <v>161</v>
      </c>
      <c r="E176" s="187" t="s">
        <v>317</v>
      </c>
      <c r="F176" s="188" t="s">
        <v>261</v>
      </c>
      <c r="G176" s="189" t="s">
        <v>217</v>
      </c>
      <c r="H176" s="190">
        <v>1618.972</v>
      </c>
      <c r="I176" s="191"/>
      <c r="J176" s="192">
        <f>ROUND(I176*H176,2)</f>
        <v>0</v>
      </c>
      <c r="K176" s="193"/>
      <c r="L176" s="40"/>
      <c r="M176" s="194" t="s">
        <v>1</v>
      </c>
      <c r="N176" s="195" t="s">
        <v>42</v>
      </c>
      <c r="O176" s="72"/>
      <c r="P176" s="196">
        <f>O176*H176</f>
        <v>0</v>
      </c>
      <c r="Q176" s="196">
        <v>0</v>
      </c>
      <c r="R176" s="196">
        <f>Q176*H176</f>
        <v>0</v>
      </c>
      <c r="S176" s="196">
        <v>0</v>
      </c>
      <c r="T176" s="197">
        <f>S176*H176</f>
        <v>0</v>
      </c>
      <c r="U176" s="35"/>
      <c r="V176" s="35"/>
      <c r="W176" s="35"/>
      <c r="X176" s="35"/>
      <c r="Y176" s="35"/>
      <c r="Z176" s="35"/>
      <c r="AA176" s="35"/>
      <c r="AB176" s="35"/>
      <c r="AC176" s="35"/>
      <c r="AD176" s="35"/>
      <c r="AE176" s="35"/>
      <c r="AR176" s="198" t="s">
        <v>165</v>
      </c>
      <c r="AT176" s="198" t="s">
        <v>161</v>
      </c>
      <c r="AU176" s="198" t="s">
        <v>87</v>
      </c>
      <c r="AY176" s="18" t="s">
        <v>160</v>
      </c>
      <c r="BE176" s="199">
        <f>IF(N176="základní",J176,0)</f>
        <v>0</v>
      </c>
      <c r="BF176" s="199">
        <f>IF(N176="snížená",J176,0)</f>
        <v>0</v>
      </c>
      <c r="BG176" s="199">
        <f>IF(N176="zákl. přenesená",J176,0)</f>
        <v>0</v>
      </c>
      <c r="BH176" s="199">
        <f>IF(N176="sníž. přenesená",J176,0)</f>
        <v>0</v>
      </c>
      <c r="BI176" s="199">
        <f>IF(N176="nulová",J176,0)</f>
        <v>0</v>
      </c>
      <c r="BJ176" s="18" t="s">
        <v>85</v>
      </c>
      <c r="BK176" s="199">
        <f>ROUND(I176*H176,2)</f>
        <v>0</v>
      </c>
      <c r="BL176" s="18" t="s">
        <v>165</v>
      </c>
      <c r="BM176" s="198" t="s">
        <v>318</v>
      </c>
    </row>
    <row r="177" spans="2:51" s="13" customFormat="1" ht="11.25">
      <c r="B177" s="202"/>
      <c r="C177" s="203"/>
      <c r="D177" s="204" t="s">
        <v>181</v>
      </c>
      <c r="E177" s="203"/>
      <c r="F177" s="206" t="s">
        <v>664</v>
      </c>
      <c r="G177" s="203"/>
      <c r="H177" s="207">
        <v>1618.972</v>
      </c>
      <c r="I177" s="208"/>
      <c r="J177" s="203"/>
      <c r="K177" s="203"/>
      <c r="L177" s="209"/>
      <c r="M177" s="210"/>
      <c r="N177" s="211"/>
      <c r="O177" s="211"/>
      <c r="P177" s="211"/>
      <c r="Q177" s="211"/>
      <c r="R177" s="211"/>
      <c r="S177" s="211"/>
      <c r="T177" s="212"/>
      <c r="AT177" s="213" t="s">
        <v>181</v>
      </c>
      <c r="AU177" s="213" t="s">
        <v>87</v>
      </c>
      <c r="AV177" s="13" t="s">
        <v>87</v>
      </c>
      <c r="AW177" s="13" t="s">
        <v>4</v>
      </c>
      <c r="AX177" s="13" t="s">
        <v>85</v>
      </c>
      <c r="AY177" s="213" t="s">
        <v>160</v>
      </c>
    </row>
    <row r="178" spans="1:65" s="2" customFormat="1" ht="21.75" customHeight="1">
      <c r="A178" s="35"/>
      <c r="B178" s="36"/>
      <c r="C178" s="186" t="s">
        <v>320</v>
      </c>
      <c r="D178" s="186" t="s">
        <v>161</v>
      </c>
      <c r="E178" s="187" t="s">
        <v>321</v>
      </c>
      <c r="F178" s="188" t="s">
        <v>322</v>
      </c>
      <c r="G178" s="189" t="s">
        <v>179</v>
      </c>
      <c r="H178" s="190">
        <v>438.287</v>
      </c>
      <c r="I178" s="191"/>
      <c r="J178" s="192">
        <f>ROUND(I178*H178,2)</f>
        <v>0</v>
      </c>
      <c r="K178" s="193"/>
      <c r="L178" s="40"/>
      <c r="M178" s="194" t="s">
        <v>1</v>
      </c>
      <c r="N178" s="195" t="s">
        <v>42</v>
      </c>
      <c r="O178" s="72"/>
      <c r="P178" s="196">
        <f>O178*H178</f>
        <v>0</v>
      </c>
      <c r="Q178" s="196">
        <v>0</v>
      </c>
      <c r="R178" s="196">
        <f>Q178*H178</f>
        <v>0</v>
      </c>
      <c r="S178" s="196">
        <v>0</v>
      </c>
      <c r="T178" s="197">
        <f>S178*H178</f>
        <v>0</v>
      </c>
      <c r="U178" s="35"/>
      <c r="V178" s="35"/>
      <c r="W178" s="35"/>
      <c r="X178" s="35"/>
      <c r="Y178" s="35"/>
      <c r="Z178" s="35"/>
      <c r="AA178" s="35"/>
      <c r="AB178" s="35"/>
      <c r="AC178" s="35"/>
      <c r="AD178" s="35"/>
      <c r="AE178" s="35"/>
      <c r="AR178" s="198" t="s">
        <v>165</v>
      </c>
      <c r="AT178" s="198" t="s">
        <v>161</v>
      </c>
      <c r="AU178" s="198" t="s">
        <v>87</v>
      </c>
      <c r="AY178" s="18" t="s">
        <v>160</v>
      </c>
      <c r="BE178" s="199">
        <f>IF(N178="základní",J178,0)</f>
        <v>0</v>
      </c>
      <c r="BF178" s="199">
        <f>IF(N178="snížená",J178,0)</f>
        <v>0</v>
      </c>
      <c r="BG178" s="199">
        <f>IF(N178="zákl. přenesená",J178,0)</f>
        <v>0</v>
      </c>
      <c r="BH178" s="199">
        <f>IF(N178="sníž. přenesená",J178,0)</f>
        <v>0</v>
      </c>
      <c r="BI178" s="199">
        <f>IF(N178="nulová",J178,0)</f>
        <v>0</v>
      </c>
      <c r="BJ178" s="18" t="s">
        <v>85</v>
      </c>
      <c r="BK178" s="199">
        <f>ROUND(I178*H178,2)</f>
        <v>0</v>
      </c>
      <c r="BL178" s="18" t="s">
        <v>165</v>
      </c>
      <c r="BM178" s="198" t="s">
        <v>323</v>
      </c>
    </row>
    <row r="179" spans="2:51" s="13" customFormat="1" ht="11.25">
      <c r="B179" s="202"/>
      <c r="C179" s="203"/>
      <c r="D179" s="204" t="s">
        <v>181</v>
      </c>
      <c r="E179" s="205" t="s">
        <v>1</v>
      </c>
      <c r="F179" s="206" t="s">
        <v>665</v>
      </c>
      <c r="G179" s="203"/>
      <c r="H179" s="207">
        <v>438.287</v>
      </c>
      <c r="I179" s="208"/>
      <c r="J179" s="203"/>
      <c r="K179" s="203"/>
      <c r="L179" s="209"/>
      <c r="M179" s="210"/>
      <c r="N179" s="211"/>
      <c r="O179" s="211"/>
      <c r="P179" s="211"/>
      <c r="Q179" s="211"/>
      <c r="R179" s="211"/>
      <c r="S179" s="211"/>
      <c r="T179" s="212"/>
      <c r="AT179" s="213" t="s">
        <v>181</v>
      </c>
      <c r="AU179" s="213" t="s">
        <v>87</v>
      </c>
      <c r="AV179" s="13" t="s">
        <v>87</v>
      </c>
      <c r="AW179" s="13" t="s">
        <v>32</v>
      </c>
      <c r="AX179" s="13" t="s">
        <v>85</v>
      </c>
      <c r="AY179" s="213" t="s">
        <v>160</v>
      </c>
    </row>
    <row r="180" spans="1:65" s="2" customFormat="1" ht="16.5" customHeight="1">
      <c r="A180" s="35"/>
      <c r="B180" s="36"/>
      <c r="C180" s="234" t="s">
        <v>324</v>
      </c>
      <c r="D180" s="234" t="s">
        <v>325</v>
      </c>
      <c r="E180" s="235" t="s">
        <v>326</v>
      </c>
      <c r="F180" s="236" t="s">
        <v>327</v>
      </c>
      <c r="G180" s="237" t="s">
        <v>328</v>
      </c>
      <c r="H180" s="238">
        <v>10.957</v>
      </c>
      <c r="I180" s="239"/>
      <c r="J180" s="240">
        <f>ROUND(I180*H180,2)</f>
        <v>0</v>
      </c>
      <c r="K180" s="241"/>
      <c r="L180" s="242"/>
      <c r="M180" s="243" t="s">
        <v>1</v>
      </c>
      <c r="N180" s="244" t="s">
        <v>42</v>
      </c>
      <c r="O180" s="72"/>
      <c r="P180" s="196">
        <f>O180*H180</f>
        <v>0</v>
      </c>
      <c r="Q180" s="196">
        <v>0.001</v>
      </c>
      <c r="R180" s="196">
        <f>Q180*H180</f>
        <v>0.010957000000000001</v>
      </c>
      <c r="S180" s="196">
        <v>0</v>
      </c>
      <c r="T180" s="197">
        <f>S180*H180</f>
        <v>0</v>
      </c>
      <c r="U180" s="35"/>
      <c r="V180" s="35"/>
      <c r="W180" s="35"/>
      <c r="X180" s="35"/>
      <c r="Y180" s="35"/>
      <c r="Z180" s="35"/>
      <c r="AA180" s="35"/>
      <c r="AB180" s="35"/>
      <c r="AC180" s="35"/>
      <c r="AD180" s="35"/>
      <c r="AE180" s="35"/>
      <c r="AR180" s="198" t="s">
        <v>198</v>
      </c>
      <c r="AT180" s="198" t="s">
        <v>325</v>
      </c>
      <c r="AU180" s="198" t="s">
        <v>87</v>
      </c>
      <c r="AY180" s="18" t="s">
        <v>160</v>
      </c>
      <c r="BE180" s="199">
        <f>IF(N180="základní",J180,0)</f>
        <v>0</v>
      </c>
      <c r="BF180" s="199">
        <f>IF(N180="snížená",J180,0)</f>
        <v>0</v>
      </c>
      <c r="BG180" s="199">
        <f>IF(N180="zákl. přenesená",J180,0)</f>
        <v>0</v>
      </c>
      <c r="BH180" s="199">
        <f>IF(N180="sníž. přenesená",J180,0)</f>
        <v>0</v>
      </c>
      <c r="BI180" s="199">
        <f>IF(N180="nulová",J180,0)</f>
        <v>0</v>
      </c>
      <c r="BJ180" s="18" t="s">
        <v>85</v>
      </c>
      <c r="BK180" s="199">
        <f>ROUND(I180*H180,2)</f>
        <v>0</v>
      </c>
      <c r="BL180" s="18" t="s">
        <v>165</v>
      </c>
      <c r="BM180" s="198" t="s">
        <v>329</v>
      </c>
    </row>
    <row r="181" spans="2:51" s="13" customFormat="1" ht="11.25">
      <c r="B181" s="202"/>
      <c r="C181" s="203"/>
      <c r="D181" s="204" t="s">
        <v>181</v>
      </c>
      <c r="E181" s="203"/>
      <c r="F181" s="206" t="s">
        <v>666</v>
      </c>
      <c r="G181" s="203"/>
      <c r="H181" s="207">
        <v>10.957</v>
      </c>
      <c r="I181" s="208"/>
      <c r="J181" s="203"/>
      <c r="K181" s="203"/>
      <c r="L181" s="209"/>
      <c r="M181" s="210"/>
      <c r="N181" s="211"/>
      <c r="O181" s="211"/>
      <c r="P181" s="211"/>
      <c r="Q181" s="211"/>
      <c r="R181" s="211"/>
      <c r="S181" s="211"/>
      <c r="T181" s="212"/>
      <c r="AT181" s="213" t="s">
        <v>181</v>
      </c>
      <c r="AU181" s="213" t="s">
        <v>87</v>
      </c>
      <c r="AV181" s="13" t="s">
        <v>87</v>
      </c>
      <c r="AW181" s="13" t="s">
        <v>4</v>
      </c>
      <c r="AX181" s="13" t="s">
        <v>85</v>
      </c>
      <c r="AY181" s="213" t="s">
        <v>160</v>
      </c>
    </row>
    <row r="182" spans="1:65" s="2" customFormat="1" ht="16.5" customHeight="1">
      <c r="A182" s="35"/>
      <c r="B182" s="36"/>
      <c r="C182" s="186" t="s">
        <v>7</v>
      </c>
      <c r="D182" s="186" t="s">
        <v>161</v>
      </c>
      <c r="E182" s="187" t="s">
        <v>331</v>
      </c>
      <c r="F182" s="188" t="s">
        <v>332</v>
      </c>
      <c r="G182" s="189" t="s">
        <v>179</v>
      </c>
      <c r="H182" s="190">
        <v>1145.898</v>
      </c>
      <c r="I182" s="191"/>
      <c r="J182" s="192">
        <f>ROUND(I182*H182,2)</f>
        <v>0</v>
      </c>
      <c r="K182" s="193"/>
      <c r="L182" s="40"/>
      <c r="M182" s="194" t="s">
        <v>1</v>
      </c>
      <c r="N182" s="195" t="s">
        <v>42</v>
      </c>
      <c r="O182" s="72"/>
      <c r="P182" s="196">
        <f>O182*H182</f>
        <v>0</v>
      </c>
      <c r="Q182" s="196">
        <v>0</v>
      </c>
      <c r="R182" s="196">
        <f>Q182*H182</f>
        <v>0</v>
      </c>
      <c r="S182" s="196">
        <v>0</v>
      </c>
      <c r="T182" s="197">
        <f>S182*H182</f>
        <v>0</v>
      </c>
      <c r="U182" s="35"/>
      <c r="V182" s="35"/>
      <c r="W182" s="35"/>
      <c r="X182" s="35"/>
      <c r="Y182" s="35"/>
      <c r="Z182" s="35"/>
      <c r="AA182" s="35"/>
      <c r="AB182" s="35"/>
      <c r="AC182" s="35"/>
      <c r="AD182" s="35"/>
      <c r="AE182" s="35"/>
      <c r="AR182" s="198" t="s">
        <v>165</v>
      </c>
      <c r="AT182" s="198" t="s">
        <v>161</v>
      </c>
      <c r="AU182" s="198" t="s">
        <v>87</v>
      </c>
      <c r="AY182" s="18" t="s">
        <v>160</v>
      </c>
      <c r="BE182" s="199">
        <f>IF(N182="základní",J182,0)</f>
        <v>0</v>
      </c>
      <c r="BF182" s="199">
        <f>IF(N182="snížená",J182,0)</f>
        <v>0</v>
      </c>
      <c r="BG182" s="199">
        <f>IF(N182="zákl. přenesená",J182,0)</f>
        <v>0</v>
      </c>
      <c r="BH182" s="199">
        <f>IF(N182="sníž. přenesená",J182,0)</f>
        <v>0</v>
      </c>
      <c r="BI182" s="199">
        <f>IF(N182="nulová",J182,0)</f>
        <v>0</v>
      </c>
      <c r="BJ182" s="18" t="s">
        <v>85</v>
      </c>
      <c r="BK182" s="199">
        <f>ROUND(I182*H182,2)</f>
        <v>0</v>
      </c>
      <c r="BL182" s="18" t="s">
        <v>165</v>
      </c>
      <c r="BM182" s="198" t="s">
        <v>333</v>
      </c>
    </row>
    <row r="183" spans="2:51" s="13" customFormat="1" ht="11.25">
      <c r="B183" s="202"/>
      <c r="C183" s="203"/>
      <c r="D183" s="204" t="s">
        <v>181</v>
      </c>
      <c r="E183" s="205" t="s">
        <v>1</v>
      </c>
      <c r="F183" s="206" t="s">
        <v>667</v>
      </c>
      <c r="G183" s="203"/>
      <c r="H183" s="207">
        <v>39.82</v>
      </c>
      <c r="I183" s="208"/>
      <c r="J183" s="203"/>
      <c r="K183" s="203"/>
      <c r="L183" s="209"/>
      <c r="M183" s="210"/>
      <c r="N183" s="211"/>
      <c r="O183" s="211"/>
      <c r="P183" s="211"/>
      <c r="Q183" s="211"/>
      <c r="R183" s="211"/>
      <c r="S183" s="211"/>
      <c r="T183" s="212"/>
      <c r="AT183" s="213" t="s">
        <v>181</v>
      </c>
      <c r="AU183" s="213" t="s">
        <v>87</v>
      </c>
      <c r="AV183" s="13" t="s">
        <v>87</v>
      </c>
      <c r="AW183" s="13" t="s">
        <v>32</v>
      </c>
      <c r="AX183" s="13" t="s">
        <v>77</v>
      </c>
      <c r="AY183" s="213" t="s">
        <v>160</v>
      </c>
    </row>
    <row r="184" spans="2:51" s="13" customFormat="1" ht="11.25">
      <c r="B184" s="202"/>
      <c r="C184" s="203"/>
      <c r="D184" s="204" t="s">
        <v>181</v>
      </c>
      <c r="E184" s="205" t="s">
        <v>1</v>
      </c>
      <c r="F184" s="206" t="s">
        <v>668</v>
      </c>
      <c r="G184" s="203"/>
      <c r="H184" s="207">
        <v>438.287</v>
      </c>
      <c r="I184" s="208"/>
      <c r="J184" s="203"/>
      <c r="K184" s="203"/>
      <c r="L184" s="209"/>
      <c r="M184" s="210"/>
      <c r="N184" s="211"/>
      <c r="O184" s="211"/>
      <c r="P184" s="211"/>
      <c r="Q184" s="211"/>
      <c r="R184" s="211"/>
      <c r="S184" s="211"/>
      <c r="T184" s="212"/>
      <c r="AT184" s="213" t="s">
        <v>181</v>
      </c>
      <c r="AU184" s="213" t="s">
        <v>87</v>
      </c>
      <c r="AV184" s="13" t="s">
        <v>87</v>
      </c>
      <c r="AW184" s="13" t="s">
        <v>32</v>
      </c>
      <c r="AX184" s="13" t="s">
        <v>77</v>
      </c>
      <c r="AY184" s="213" t="s">
        <v>160</v>
      </c>
    </row>
    <row r="185" spans="2:51" s="13" customFormat="1" ht="11.25">
      <c r="B185" s="202"/>
      <c r="C185" s="203"/>
      <c r="D185" s="204" t="s">
        <v>181</v>
      </c>
      <c r="E185" s="205" t="s">
        <v>1</v>
      </c>
      <c r="F185" s="206" t="s">
        <v>669</v>
      </c>
      <c r="G185" s="203"/>
      <c r="H185" s="207">
        <v>16.143</v>
      </c>
      <c r="I185" s="208"/>
      <c r="J185" s="203"/>
      <c r="K185" s="203"/>
      <c r="L185" s="209"/>
      <c r="M185" s="210"/>
      <c r="N185" s="211"/>
      <c r="O185" s="211"/>
      <c r="P185" s="211"/>
      <c r="Q185" s="211"/>
      <c r="R185" s="211"/>
      <c r="S185" s="211"/>
      <c r="T185" s="212"/>
      <c r="AT185" s="213" t="s">
        <v>181</v>
      </c>
      <c r="AU185" s="213" t="s">
        <v>87</v>
      </c>
      <c r="AV185" s="13" t="s">
        <v>87</v>
      </c>
      <c r="AW185" s="13" t="s">
        <v>32</v>
      </c>
      <c r="AX185" s="13" t="s">
        <v>77</v>
      </c>
      <c r="AY185" s="213" t="s">
        <v>160</v>
      </c>
    </row>
    <row r="186" spans="2:51" s="13" customFormat="1" ht="11.25">
      <c r="B186" s="202"/>
      <c r="C186" s="203"/>
      <c r="D186" s="204" t="s">
        <v>181</v>
      </c>
      <c r="E186" s="205" t="s">
        <v>1</v>
      </c>
      <c r="F186" s="206" t="s">
        <v>670</v>
      </c>
      <c r="G186" s="203"/>
      <c r="H186" s="207">
        <v>556.38</v>
      </c>
      <c r="I186" s="208"/>
      <c r="J186" s="203"/>
      <c r="K186" s="203"/>
      <c r="L186" s="209"/>
      <c r="M186" s="210"/>
      <c r="N186" s="211"/>
      <c r="O186" s="211"/>
      <c r="P186" s="211"/>
      <c r="Q186" s="211"/>
      <c r="R186" s="211"/>
      <c r="S186" s="211"/>
      <c r="T186" s="212"/>
      <c r="AT186" s="213" t="s">
        <v>181</v>
      </c>
      <c r="AU186" s="213" t="s">
        <v>87</v>
      </c>
      <c r="AV186" s="13" t="s">
        <v>87</v>
      </c>
      <c r="AW186" s="13" t="s">
        <v>32</v>
      </c>
      <c r="AX186" s="13" t="s">
        <v>77</v>
      </c>
      <c r="AY186" s="213" t="s">
        <v>160</v>
      </c>
    </row>
    <row r="187" spans="2:51" s="13" customFormat="1" ht="11.25">
      <c r="B187" s="202"/>
      <c r="C187" s="203"/>
      <c r="D187" s="204" t="s">
        <v>181</v>
      </c>
      <c r="E187" s="205" t="s">
        <v>1</v>
      </c>
      <c r="F187" s="206" t="s">
        <v>671</v>
      </c>
      <c r="G187" s="203"/>
      <c r="H187" s="207">
        <v>95.268</v>
      </c>
      <c r="I187" s="208"/>
      <c r="J187" s="203"/>
      <c r="K187" s="203"/>
      <c r="L187" s="209"/>
      <c r="M187" s="210"/>
      <c r="N187" s="211"/>
      <c r="O187" s="211"/>
      <c r="P187" s="211"/>
      <c r="Q187" s="211"/>
      <c r="R187" s="211"/>
      <c r="S187" s="211"/>
      <c r="T187" s="212"/>
      <c r="AT187" s="213" t="s">
        <v>181</v>
      </c>
      <c r="AU187" s="213" t="s">
        <v>87</v>
      </c>
      <c r="AV187" s="13" t="s">
        <v>87</v>
      </c>
      <c r="AW187" s="13" t="s">
        <v>32</v>
      </c>
      <c r="AX187" s="13" t="s">
        <v>77</v>
      </c>
      <c r="AY187" s="213" t="s">
        <v>160</v>
      </c>
    </row>
    <row r="188" spans="2:51" s="14" customFormat="1" ht="11.25">
      <c r="B188" s="223"/>
      <c r="C188" s="224"/>
      <c r="D188" s="204" t="s">
        <v>181</v>
      </c>
      <c r="E188" s="225" t="s">
        <v>1</v>
      </c>
      <c r="F188" s="226" t="s">
        <v>281</v>
      </c>
      <c r="G188" s="224"/>
      <c r="H188" s="227">
        <v>1145.8980000000001</v>
      </c>
      <c r="I188" s="228"/>
      <c r="J188" s="224"/>
      <c r="K188" s="224"/>
      <c r="L188" s="229"/>
      <c r="M188" s="230"/>
      <c r="N188" s="231"/>
      <c r="O188" s="231"/>
      <c r="P188" s="231"/>
      <c r="Q188" s="231"/>
      <c r="R188" s="231"/>
      <c r="S188" s="231"/>
      <c r="T188" s="232"/>
      <c r="AT188" s="233" t="s">
        <v>181</v>
      </c>
      <c r="AU188" s="233" t="s">
        <v>87</v>
      </c>
      <c r="AV188" s="14" t="s">
        <v>165</v>
      </c>
      <c r="AW188" s="14" t="s">
        <v>32</v>
      </c>
      <c r="AX188" s="14" t="s">
        <v>85</v>
      </c>
      <c r="AY188" s="233" t="s">
        <v>160</v>
      </c>
    </row>
    <row r="189" spans="1:65" s="2" customFormat="1" ht="21.75" customHeight="1">
      <c r="A189" s="35"/>
      <c r="B189" s="36"/>
      <c r="C189" s="186" t="s">
        <v>337</v>
      </c>
      <c r="D189" s="186" t="s">
        <v>161</v>
      </c>
      <c r="E189" s="187" t="s">
        <v>338</v>
      </c>
      <c r="F189" s="188" t="s">
        <v>339</v>
      </c>
      <c r="G189" s="189" t="s">
        <v>179</v>
      </c>
      <c r="H189" s="190">
        <v>438.238</v>
      </c>
      <c r="I189" s="191"/>
      <c r="J189" s="192">
        <f>ROUND(I189*H189,2)</f>
        <v>0</v>
      </c>
      <c r="K189" s="193"/>
      <c r="L189" s="40"/>
      <c r="M189" s="194" t="s">
        <v>1</v>
      </c>
      <c r="N189" s="195" t="s">
        <v>42</v>
      </c>
      <c r="O189" s="72"/>
      <c r="P189" s="196">
        <f>O189*H189</f>
        <v>0</v>
      </c>
      <c r="Q189" s="196">
        <v>0</v>
      </c>
      <c r="R189" s="196">
        <f>Q189*H189</f>
        <v>0</v>
      </c>
      <c r="S189" s="196">
        <v>0</v>
      </c>
      <c r="T189" s="197">
        <f>S189*H189</f>
        <v>0</v>
      </c>
      <c r="U189" s="35"/>
      <c r="V189" s="35"/>
      <c r="W189" s="35"/>
      <c r="X189" s="35"/>
      <c r="Y189" s="35"/>
      <c r="Z189" s="35"/>
      <c r="AA189" s="35"/>
      <c r="AB189" s="35"/>
      <c r="AC189" s="35"/>
      <c r="AD189" s="35"/>
      <c r="AE189" s="35"/>
      <c r="AR189" s="198" t="s">
        <v>165</v>
      </c>
      <c r="AT189" s="198" t="s">
        <v>161</v>
      </c>
      <c r="AU189" s="198" t="s">
        <v>87</v>
      </c>
      <c r="AY189" s="18" t="s">
        <v>160</v>
      </c>
      <c r="BE189" s="199">
        <f>IF(N189="základní",J189,0)</f>
        <v>0</v>
      </c>
      <c r="BF189" s="199">
        <f>IF(N189="snížená",J189,0)</f>
        <v>0</v>
      </c>
      <c r="BG189" s="199">
        <f>IF(N189="zákl. přenesená",J189,0)</f>
        <v>0</v>
      </c>
      <c r="BH189" s="199">
        <f>IF(N189="sníž. přenesená",J189,0)</f>
        <v>0</v>
      </c>
      <c r="BI189" s="199">
        <f>IF(N189="nulová",J189,0)</f>
        <v>0</v>
      </c>
      <c r="BJ189" s="18" t="s">
        <v>85</v>
      </c>
      <c r="BK189" s="199">
        <f>ROUND(I189*H189,2)</f>
        <v>0</v>
      </c>
      <c r="BL189" s="18" t="s">
        <v>165</v>
      </c>
      <c r="BM189" s="198" t="s">
        <v>340</v>
      </c>
    </row>
    <row r="190" spans="2:63" s="12" customFormat="1" ht="22.9" customHeight="1">
      <c r="B190" s="172"/>
      <c r="C190" s="173"/>
      <c r="D190" s="174" t="s">
        <v>76</v>
      </c>
      <c r="E190" s="200" t="s">
        <v>170</v>
      </c>
      <c r="F190" s="200" t="s">
        <v>672</v>
      </c>
      <c r="G190" s="173"/>
      <c r="H190" s="173"/>
      <c r="I190" s="176"/>
      <c r="J190" s="201">
        <f>BK190</f>
        <v>0</v>
      </c>
      <c r="K190" s="173"/>
      <c r="L190" s="178"/>
      <c r="M190" s="179"/>
      <c r="N190" s="180"/>
      <c r="O190" s="180"/>
      <c r="P190" s="181">
        <f>SUM(P191:P193)</f>
        <v>0</v>
      </c>
      <c r="Q190" s="180"/>
      <c r="R190" s="181">
        <f>SUM(R191:R193)</f>
        <v>0.185</v>
      </c>
      <c r="S190" s="180"/>
      <c r="T190" s="182">
        <f>SUM(T191:T193)</f>
        <v>0</v>
      </c>
      <c r="AR190" s="183" t="s">
        <v>85</v>
      </c>
      <c r="AT190" s="184" t="s">
        <v>76</v>
      </c>
      <c r="AU190" s="184" t="s">
        <v>85</v>
      </c>
      <c r="AY190" s="183" t="s">
        <v>160</v>
      </c>
      <c r="BK190" s="185">
        <f>SUM(BK191:BK193)</f>
        <v>0</v>
      </c>
    </row>
    <row r="191" spans="1:65" s="2" customFormat="1" ht="16.5" customHeight="1">
      <c r="A191" s="35"/>
      <c r="B191" s="36"/>
      <c r="C191" s="186" t="s">
        <v>342</v>
      </c>
      <c r="D191" s="186" t="s">
        <v>161</v>
      </c>
      <c r="E191" s="187" t="s">
        <v>673</v>
      </c>
      <c r="F191" s="188" t="s">
        <v>674</v>
      </c>
      <c r="G191" s="189" t="s">
        <v>164</v>
      </c>
      <c r="H191" s="190">
        <v>1</v>
      </c>
      <c r="I191" s="191"/>
      <c r="J191" s="192">
        <f>ROUND(I191*H191,2)</f>
        <v>0</v>
      </c>
      <c r="K191" s="193"/>
      <c r="L191" s="40"/>
      <c r="M191" s="194" t="s">
        <v>1</v>
      </c>
      <c r="N191" s="195" t="s">
        <v>42</v>
      </c>
      <c r="O191" s="72"/>
      <c r="P191" s="196">
        <f>O191*H191</f>
        <v>0</v>
      </c>
      <c r="Q191" s="196">
        <v>0</v>
      </c>
      <c r="R191" s="196">
        <f>Q191*H191</f>
        <v>0</v>
      </c>
      <c r="S191" s="196">
        <v>0</v>
      </c>
      <c r="T191" s="197">
        <f>S191*H191</f>
        <v>0</v>
      </c>
      <c r="U191" s="35"/>
      <c r="V191" s="35"/>
      <c r="W191" s="35"/>
      <c r="X191" s="35"/>
      <c r="Y191" s="35"/>
      <c r="Z191" s="35"/>
      <c r="AA191" s="35"/>
      <c r="AB191" s="35"/>
      <c r="AC191" s="35"/>
      <c r="AD191" s="35"/>
      <c r="AE191" s="35"/>
      <c r="AR191" s="198" t="s">
        <v>165</v>
      </c>
      <c r="AT191" s="198" t="s">
        <v>161</v>
      </c>
      <c r="AU191" s="198" t="s">
        <v>87</v>
      </c>
      <c r="AY191" s="18" t="s">
        <v>160</v>
      </c>
      <c r="BE191" s="199">
        <f>IF(N191="základní",J191,0)</f>
        <v>0</v>
      </c>
      <c r="BF191" s="199">
        <f>IF(N191="snížená",J191,0)</f>
        <v>0</v>
      </c>
      <c r="BG191" s="199">
        <f>IF(N191="zákl. přenesená",J191,0)</f>
        <v>0</v>
      </c>
      <c r="BH191" s="199">
        <f>IF(N191="sníž. přenesená",J191,0)</f>
        <v>0</v>
      </c>
      <c r="BI191" s="199">
        <f>IF(N191="nulová",J191,0)</f>
        <v>0</v>
      </c>
      <c r="BJ191" s="18" t="s">
        <v>85</v>
      </c>
      <c r="BK191" s="199">
        <f>ROUND(I191*H191,2)</f>
        <v>0</v>
      </c>
      <c r="BL191" s="18" t="s">
        <v>165</v>
      </c>
      <c r="BM191" s="198" t="s">
        <v>675</v>
      </c>
    </row>
    <row r="192" spans="1:65" s="2" customFormat="1" ht="16.5" customHeight="1">
      <c r="A192" s="35"/>
      <c r="B192" s="36"/>
      <c r="C192" s="234" t="s">
        <v>347</v>
      </c>
      <c r="D192" s="234" t="s">
        <v>325</v>
      </c>
      <c r="E192" s="235" t="s">
        <v>676</v>
      </c>
      <c r="F192" s="236" t="s">
        <v>677</v>
      </c>
      <c r="G192" s="237" t="s">
        <v>164</v>
      </c>
      <c r="H192" s="238">
        <v>1</v>
      </c>
      <c r="I192" s="239"/>
      <c r="J192" s="240">
        <f>ROUND(I192*H192,2)</f>
        <v>0</v>
      </c>
      <c r="K192" s="241"/>
      <c r="L192" s="242"/>
      <c r="M192" s="243" t="s">
        <v>1</v>
      </c>
      <c r="N192" s="244" t="s">
        <v>42</v>
      </c>
      <c r="O192" s="72"/>
      <c r="P192" s="196">
        <f>O192*H192</f>
        <v>0</v>
      </c>
      <c r="Q192" s="196">
        <v>0.185</v>
      </c>
      <c r="R192" s="196">
        <f>Q192*H192</f>
        <v>0.185</v>
      </c>
      <c r="S192" s="196">
        <v>0</v>
      </c>
      <c r="T192" s="197">
        <f>S192*H192</f>
        <v>0</v>
      </c>
      <c r="U192" s="35"/>
      <c r="V192" s="35"/>
      <c r="W192" s="35"/>
      <c r="X192" s="35"/>
      <c r="Y192" s="35"/>
      <c r="Z192" s="35"/>
      <c r="AA192" s="35"/>
      <c r="AB192" s="35"/>
      <c r="AC192" s="35"/>
      <c r="AD192" s="35"/>
      <c r="AE192" s="35"/>
      <c r="AR192" s="198" t="s">
        <v>198</v>
      </c>
      <c r="AT192" s="198" t="s">
        <v>325</v>
      </c>
      <c r="AU192" s="198" t="s">
        <v>87</v>
      </c>
      <c r="AY192" s="18" t="s">
        <v>160</v>
      </c>
      <c r="BE192" s="199">
        <f>IF(N192="základní",J192,0)</f>
        <v>0</v>
      </c>
      <c r="BF192" s="199">
        <f>IF(N192="snížená",J192,0)</f>
        <v>0</v>
      </c>
      <c r="BG192" s="199">
        <f>IF(N192="zákl. přenesená",J192,0)</f>
        <v>0</v>
      </c>
      <c r="BH192" s="199">
        <f>IF(N192="sníž. přenesená",J192,0)</f>
        <v>0</v>
      </c>
      <c r="BI192" s="199">
        <f>IF(N192="nulová",J192,0)</f>
        <v>0</v>
      </c>
      <c r="BJ192" s="18" t="s">
        <v>85</v>
      </c>
      <c r="BK192" s="199">
        <f>ROUND(I192*H192,2)</f>
        <v>0</v>
      </c>
      <c r="BL192" s="18" t="s">
        <v>165</v>
      </c>
      <c r="BM192" s="198" t="s">
        <v>678</v>
      </c>
    </row>
    <row r="193" spans="1:47" s="2" customFormat="1" ht="19.5">
      <c r="A193" s="35"/>
      <c r="B193" s="36"/>
      <c r="C193" s="37"/>
      <c r="D193" s="204" t="s">
        <v>187</v>
      </c>
      <c r="E193" s="37"/>
      <c r="F193" s="214" t="s">
        <v>679</v>
      </c>
      <c r="G193" s="37"/>
      <c r="H193" s="37"/>
      <c r="I193" s="215"/>
      <c r="J193" s="37"/>
      <c r="K193" s="37"/>
      <c r="L193" s="40"/>
      <c r="M193" s="216"/>
      <c r="N193" s="217"/>
      <c r="O193" s="72"/>
      <c r="P193" s="72"/>
      <c r="Q193" s="72"/>
      <c r="R193" s="72"/>
      <c r="S193" s="72"/>
      <c r="T193" s="73"/>
      <c r="U193" s="35"/>
      <c r="V193" s="35"/>
      <c r="W193" s="35"/>
      <c r="X193" s="35"/>
      <c r="Y193" s="35"/>
      <c r="Z193" s="35"/>
      <c r="AA193" s="35"/>
      <c r="AB193" s="35"/>
      <c r="AC193" s="35"/>
      <c r="AD193" s="35"/>
      <c r="AE193" s="35"/>
      <c r="AT193" s="18" t="s">
        <v>187</v>
      </c>
      <c r="AU193" s="18" t="s">
        <v>87</v>
      </c>
    </row>
    <row r="194" spans="2:63" s="12" customFormat="1" ht="22.9" customHeight="1">
      <c r="B194" s="172"/>
      <c r="C194" s="173"/>
      <c r="D194" s="174" t="s">
        <v>76</v>
      </c>
      <c r="E194" s="200" t="s">
        <v>183</v>
      </c>
      <c r="F194" s="200" t="s">
        <v>341</v>
      </c>
      <c r="G194" s="173"/>
      <c r="H194" s="173"/>
      <c r="I194" s="176"/>
      <c r="J194" s="201">
        <f>BK194</f>
        <v>0</v>
      </c>
      <c r="K194" s="173"/>
      <c r="L194" s="178"/>
      <c r="M194" s="179"/>
      <c r="N194" s="180"/>
      <c r="O194" s="180"/>
      <c r="P194" s="181">
        <f>SUM(P195:P237)</f>
        <v>0</v>
      </c>
      <c r="Q194" s="180"/>
      <c r="R194" s="181">
        <f>SUM(R195:R237)</f>
        <v>71.56808038000001</v>
      </c>
      <c r="S194" s="180"/>
      <c r="T194" s="182">
        <f>SUM(T195:T237)</f>
        <v>0</v>
      </c>
      <c r="AR194" s="183" t="s">
        <v>85</v>
      </c>
      <c r="AT194" s="184" t="s">
        <v>76</v>
      </c>
      <c r="AU194" s="184" t="s">
        <v>85</v>
      </c>
      <c r="AY194" s="183" t="s">
        <v>160</v>
      </c>
      <c r="BK194" s="185">
        <f>SUM(BK195:BK237)</f>
        <v>0</v>
      </c>
    </row>
    <row r="195" spans="1:65" s="2" customFormat="1" ht="16.5" customHeight="1">
      <c r="A195" s="35"/>
      <c r="B195" s="36"/>
      <c r="C195" s="186" t="s">
        <v>352</v>
      </c>
      <c r="D195" s="186" t="s">
        <v>161</v>
      </c>
      <c r="E195" s="187" t="s">
        <v>343</v>
      </c>
      <c r="F195" s="188" t="s">
        <v>344</v>
      </c>
      <c r="G195" s="189" t="s">
        <v>179</v>
      </c>
      <c r="H195" s="190">
        <v>1702.278</v>
      </c>
      <c r="I195" s="191"/>
      <c r="J195" s="192">
        <f>ROUND(I195*H195,2)</f>
        <v>0</v>
      </c>
      <c r="K195" s="193"/>
      <c r="L195" s="40"/>
      <c r="M195" s="194" t="s">
        <v>1</v>
      </c>
      <c r="N195" s="195" t="s">
        <v>42</v>
      </c>
      <c r="O195" s="72"/>
      <c r="P195" s="196">
        <f>O195*H195</f>
        <v>0</v>
      </c>
      <c r="Q195" s="196">
        <v>0</v>
      </c>
      <c r="R195" s="196">
        <f>Q195*H195</f>
        <v>0</v>
      </c>
      <c r="S195" s="196">
        <v>0</v>
      </c>
      <c r="T195" s="197">
        <f>S195*H195</f>
        <v>0</v>
      </c>
      <c r="U195" s="35"/>
      <c r="V195" s="35"/>
      <c r="W195" s="35"/>
      <c r="X195" s="35"/>
      <c r="Y195" s="35"/>
      <c r="Z195" s="35"/>
      <c r="AA195" s="35"/>
      <c r="AB195" s="35"/>
      <c r="AC195" s="35"/>
      <c r="AD195" s="35"/>
      <c r="AE195" s="35"/>
      <c r="AR195" s="198" t="s">
        <v>165</v>
      </c>
      <c r="AT195" s="198" t="s">
        <v>161</v>
      </c>
      <c r="AU195" s="198" t="s">
        <v>87</v>
      </c>
      <c r="AY195" s="18" t="s">
        <v>160</v>
      </c>
      <c r="BE195" s="199">
        <f>IF(N195="základní",J195,0)</f>
        <v>0</v>
      </c>
      <c r="BF195" s="199">
        <f>IF(N195="snížená",J195,0)</f>
        <v>0</v>
      </c>
      <c r="BG195" s="199">
        <f>IF(N195="zákl. přenesená",J195,0)</f>
        <v>0</v>
      </c>
      <c r="BH195" s="199">
        <f>IF(N195="sníž. přenesená",J195,0)</f>
        <v>0</v>
      </c>
      <c r="BI195" s="199">
        <f>IF(N195="nulová",J195,0)</f>
        <v>0</v>
      </c>
      <c r="BJ195" s="18" t="s">
        <v>85</v>
      </c>
      <c r="BK195" s="199">
        <f>ROUND(I195*H195,2)</f>
        <v>0</v>
      </c>
      <c r="BL195" s="18" t="s">
        <v>165</v>
      </c>
      <c r="BM195" s="198" t="s">
        <v>345</v>
      </c>
    </row>
    <row r="196" spans="2:51" s="13" customFormat="1" ht="11.25">
      <c r="B196" s="202"/>
      <c r="C196" s="203"/>
      <c r="D196" s="204" t="s">
        <v>181</v>
      </c>
      <c r="E196" s="205" t="s">
        <v>1</v>
      </c>
      <c r="F196" s="206" t="s">
        <v>667</v>
      </c>
      <c r="G196" s="203"/>
      <c r="H196" s="207">
        <v>39.82</v>
      </c>
      <c r="I196" s="208"/>
      <c r="J196" s="203"/>
      <c r="K196" s="203"/>
      <c r="L196" s="209"/>
      <c r="M196" s="210"/>
      <c r="N196" s="211"/>
      <c r="O196" s="211"/>
      <c r="P196" s="211"/>
      <c r="Q196" s="211"/>
      <c r="R196" s="211"/>
      <c r="S196" s="211"/>
      <c r="T196" s="212"/>
      <c r="AT196" s="213" t="s">
        <v>181</v>
      </c>
      <c r="AU196" s="213" t="s">
        <v>87</v>
      </c>
      <c r="AV196" s="13" t="s">
        <v>87</v>
      </c>
      <c r="AW196" s="13" t="s">
        <v>32</v>
      </c>
      <c r="AX196" s="13" t="s">
        <v>77</v>
      </c>
      <c r="AY196" s="213" t="s">
        <v>160</v>
      </c>
    </row>
    <row r="197" spans="2:51" s="13" customFormat="1" ht="11.25">
      <c r="B197" s="202"/>
      <c r="C197" s="203"/>
      <c r="D197" s="204" t="s">
        <v>181</v>
      </c>
      <c r="E197" s="205" t="s">
        <v>1</v>
      </c>
      <c r="F197" s="206" t="s">
        <v>668</v>
      </c>
      <c r="G197" s="203"/>
      <c r="H197" s="207">
        <v>438.287</v>
      </c>
      <c r="I197" s="208"/>
      <c r="J197" s="203"/>
      <c r="K197" s="203"/>
      <c r="L197" s="209"/>
      <c r="M197" s="210"/>
      <c r="N197" s="211"/>
      <c r="O197" s="211"/>
      <c r="P197" s="211"/>
      <c r="Q197" s="211"/>
      <c r="R197" s="211"/>
      <c r="S197" s="211"/>
      <c r="T197" s="212"/>
      <c r="AT197" s="213" t="s">
        <v>181</v>
      </c>
      <c r="AU197" s="213" t="s">
        <v>87</v>
      </c>
      <c r="AV197" s="13" t="s">
        <v>87</v>
      </c>
      <c r="AW197" s="13" t="s">
        <v>32</v>
      </c>
      <c r="AX197" s="13" t="s">
        <v>77</v>
      </c>
      <c r="AY197" s="213" t="s">
        <v>160</v>
      </c>
    </row>
    <row r="198" spans="2:51" s="13" customFormat="1" ht="11.25">
      <c r="B198" s="202"/>
      <c r="C198" s="203"/>
      <c r="D198" s="204" t="s">
        <v>181</v>
      </c>
      <c r="E198" s="205" t="s">
        <v>1</v>
      </c>
      <c r="F198" s="206" t="s">
        <v>669</v>
      </c>
      <c r="G198" s="203"/>
      <c r="H198" s="207">
        <v>16.143</v>
      </c>
      <c r="I198" s="208"/>
      <c r="J198" s="203"/>
      <c r="K198" s="203"/>
      <c r="L198" s="209"/>
      <c r="M198" s="210"/>
      <c r="N198" s="211"/>
      <c r="O198" s="211"/>
      <c r="P198" s="211"/>
      <c r="Q198" s="211"/>
      <c r="R198" s="211"/>
      <c r="S198" s="211"/>
      <c r="T198" s="212"/>
      <c r="AT198" s="213" t="s">
        <v>181</v>
      </c>
      <c r="AU198" s="213" t="s">
        <v>87</v>
      </c>
      <c r="AV198" s="13" t="s">
        <v>87</v>
      </c>
      <c r="AW198" s="13" t="s">
        <v>32</v>
      </c>
      <c r="AX198" s="13" t="s">
        <v>77</v>
      </c>
      <c r="AY198" s="213" t="s">
        <v>160</v>
      </c>
    </row>
    <row r="199" spans="2:51" s="13" customFormat="1" ht="11.25">
      <c r="B199" s="202"/>
      <c r="C199" s="203"/>
      <c r="D199" s="204" t="s">
        <v>181</v>
      </c>
      <c r="E199" s="205" t="s">
        <v>1</v>
      </c>
      <c r="F199" s="206" t="s">
        <v>680</v>
      </c>
      <c r="G199" s="203"/>
      <c r="H199" s="207">
        <v>1112.76</v>
      </c>
      <c r="I199" s="208"/>
      <c r="J199" s="203"/>
      <c r="K199" s="203"/>
      <c r="L199" s="209"/>
      <c r="M199" s="210"/>
      <c r="N199" s="211"/>
      <c r="O199" s="211"/>
      <c r="P199" s="211"/>
      <c r="Q199" s="211"/>
      <c r="R199" s="211"/>
      <c r="S199" s="211"/>
      <c r="T199" s="212"/>
      <c r="AT199" s="213" t="s">
        <v>181</v>
      </c>
      <c r="AU199" s="213" t="s">
        <v>87</v>
      </c>
      <c r="AV199" s="13" t="s">
        <v>87</v>
      </c>
      <c r="AW199" s="13" t="s">
        <v>32</v>
      </c>
      <c r="AX199" s="13" t="s">
        <v>77</v>
      </c>
      <c r="AY199" s="213" t="s">
        <v>160</v>
      </c>
    </row>
    <row r="200" spans="2:51" s="13" customFormat="1" ht="11.25">
      <c r="B200" s="202"/>
      <c r="C200" s="203"/>
      <c r="D200" s="204" t="s">
        <v>181</v>
      </c>
      <c r="E200" s="205" t="s">
        <v>1</v>
      </c>
      <c r="F200" s="206" t="s">
        <v>671</v>
      </c>
      <c r="G200" s="203"/>
      <c r="H200" s="207">
        <v>95.268</v>
      </c>
      <c r="I200" s="208"/>
      <c r="J200" s="203"/>
      <c r="K200" s="203"/>
      <c r="L200" s="209"/>
      <c r="M200" s="210"/>
      <c r="N200" s="211"/>
      <c r="O200" s="211"/>
      <c r="P200" s="211"/>
      <c r="Q200" s="211"/>
      <c r="R200" s="211"/>
      <c r="S200" s="211"/>
      <c r="T200" s="212"/>
      <c r="AT200" s="213" t="s">
        <v>181</v>
      </c>
      <c r="AU200" s="213" t="s">
        <v>87</v>
      </c>
      <c r="AV200" s="13" t="s">
        <v>87</v>
      </c>
      <c r="AW200" s="13" t="s">
        <v>32</v>
      </c>
      <c r="AX200" s="13" t="s">
        <v>77</v>
      </c>
      <c r="AY200" s="213" t="s">
        <v>160</v>
      </c>
    </row>
    <row r="201" spans="2:51" s="14" customFormat="1" ht="11.25">
      <c r="B201" s="223"/>
      <c r="C201" s="224"/>
      <c r="D201" s="204" t="s">
        <v>181</v>
      </c>
      <c r="E201" s="225" t="s">
        <v>1</v>
      </c>
      <c r="F201" s="226" t="s">
        <v>281</v>
      </c>
      <c r="G201" s="224"/>
      <c r="H201" s="227">
        <v>1702.278</v>
      </c>
      <c r="I201" s="228"/>
      <c r="J201" s="224"/>
      <c r="K201" s="224"/>
      <c r="L201" s="229"/>
      <c r="M201" s="230"/>
      <c r="N201" s="231"/>
      <c r="O201" s="231"/>
      <c r="P201" s="231"/>
      <c r="Q201" s="231"/>
      <c r="R201" s="231"/>
      <c r="S201" s="231"/>
      <c r="T201" s="232"/>
      <c r="AT201" s="233" t="s">
        <v>181</v>
      </c>
      <c r="AU201" s="233" t="s">
        <v>87</v>
      </c>
      <c r="AV201" s="14" t="s">
        <v>165</v>
      </c>
      <c r="AW201" s="14" t="s">
        <v>32</v>
      </c>
      <c r="AX201" s="14" t="s">
        <v>85</v>
      </c>
      <c r="AY201" s="233" t="s">
        <v>160</v>
      </c>
    </row>
    <row r="202" spans="1:65" s="2" customFormat="1" ht="16.5" customHeight="1">
      <c r="A202" s="35"/>
      <c r="B202" s="36"/>
      <c r="C202" s="186" t="s">
        <v>356</v>
      </c>
      <c r="D202" s="186" t="s">
        <v>161</v>
      </c>
      <c r="E202" s="187" t="s">
        <v>348</v>
      </c>
      <c r="F202" s="188" t="s">
        <v>349</v>
      </c>
      <c r="G202" s="189" t="s">
        <v>179</v>
      </c>
      <c r="H202" s="190">
        <v>2167.2</v>
      </c>
      <c r="I202" s="191"/>
      <c r="J202" s="192">
        <f>ROUND(I202*H202,2)</f>
        <v>0</v>
      </c>
      <c r="K202" s="193"/>
      <c r="L202" s="40"/>
      <c r="M202" s="194" t="s">
        <v>1</v>
      </c>
      <c r="N202" s="195" t="s">
        <v>42</v>
      </c>
      <c r="O202" s="72"/>
      <c r="P202" s="196">
        <f>O202*H202</f>
        <v>0</v>
      </c>
      <c r="Q202" s="196">
        <v>0</v>
      </c>
      <c r="R202" s="196">
        <f>Q202*H202</f>
        <v>0</v>
      </c>
      <c r="S202" s="196">
        <v>0</v>
      </c>
      <c r="T202" s="197">
        <f>S202*H202</f>
        <v>0</v>
      </c>
      <c r="U202" s="35"/>
      <c r="V202" s="35"/>
      <c r="W202" s="35"/>
      <c r="X202" s="35"/>
      <c r="Y202" s="35"/>
      <c r="Z202" s="35"/>
      <c r="AA202" s="35"/>
      <c r="AB202" s="35"/>
      <c r="AC202" s="35"/>
      <c r="AD202" s="35"/>
      <c r="AE202" s="35"/>
      <c r="AR202" s="198" t="s">
        <v>165</v>
      </c>
      <c r="AT202" s="198" t="s">
        <v>161</v>
      </c>
      <c r="AU202" s="198" t="s">
        <v>87</v>
      </c>
      <c r="AY202" s="18" t="s">
        <v>160</v>
      </c>
      <c r="BE202" s="199">
        <f>IF(N202="základní",J202,0)</f>
        <v>0</v>
      </c>
      <c r="BF202" s="199">
        <f>IF(N202="snížená",J202,0)</f>
        <v>0</v>
      </c>
      <c r="BG202" s="199">
        <f>IF(N202="zákl. přenesená",J202,0)</f>
        <v>0</v>
      </c>
      <c r="BH202" s="199">
        <f>IF(N202="sníž. přenesená",J202,0)</f>
        <v>0</v>
      </c>
      <c r="BI202" s="199">
        <f>IF(N202="nulová",J202,0)</f>
        <v>0</v>
      </c>
      <c r="BJ202" s="18" t="s">
        <v>85</v>
      </c>
      <c r="BK202" s="199">
        <f>ROUND(I202*H202,2)</f>
        <v>0</v>
      </c>
      <c r="BL202" s="18" t="s">
        <v>165</v>
      </c>
      <c r="BM202" s="198" t="s">
        <v>350</v>
      </c>
    </row>
    <row r="203" spans="2:51" s="13" customFormat="1" ht="11.25">
      <c r="B203" s="202"/>
      <c r="C203" s="203"/>
      <c r="D203" s="204" t="s">
        <v>181</v>
      </c>
      <c r="E203" s="205" t="s">
        <v>1</v>
      </c>
      <c r="F203" s="206" t="s">
        <v>681</v>
      </c>
      <c r="G203" s="203"/>
      <c r="H203" s="207">
        <v>2167.2</v>
      </c>
      <c r="I203" s="208"/>
      <c r="J203" s="203"/>
      <c r="K203" s="203"/>
      <c r="L203" s="209"/>
      <c r="M203" s="210"/>
      <c r="N203" s="211"/>
      <c r="O203" s="211"/>
      <c r="P203" s="211"/>
      <c r="Q203" s="211"/>
      <c r="R203" s="211"/>
      <c r="S203" s="211"/>
      <c r="T203" s="212"/>
      <c r="AT203" s="213" t="s">
        <v>181</v>
      </c>
      <c r="AU203" s="213" t="s">
        <v>87</v>
      </c>
      <c r="AV203" s="13" t="s">
        <v>87</v>
      </c>
      <c r="AW203" s="13" t="s">
        <v>32</v>
      </c>
      <c r="AX203" s="13" t="s">
        <v>85</v>
      </c>
      <c r="AY203" s="213" t="s">
        <v>160</v>
      </c>
    </row>
    <row r="204" spans="1:65" s="2" customFormat="1" ht="21.75" customHeight="1">
      <c r="A204" s="35"/>
      <c r="B204" s="36"/>
      <c r="C204" s="186" t="s">
        <v>361</v>
      </c>
      <c r="D204" s="186" t="s">
        <v>161</v>
      </c>
      <c r="E204" s="187" t="s">
        <v>353</v>
      </c>
      <c r="F204" s="188" t="s">
        <v>354</v>
      </c>
      <c r="G204" s="189" t="s">
        <v>179</v>
      </c>
      <c r="H204" s="190">
        <v>494.25</v>
      </c>
      <c r="I204" s="191"/>
      <c r="J204" s="192">
        <f>ROUND(I204*H204,2)</f>
        <v>0</v>
      </c>
      <c r="K204" s="193"/>
      <c r="L204" s="40"/>
      <c r="M204" s="194" t="s">
        <v>1</v>
      </c>
      <c r="N204" s="195" t="s">
        <v>42</v>
      </c>
      <c r="O204" s="72"/>
      <c r="P204" s="196">
        <f>O204*H204</f>
        <v>0</v>
      </c>
      <c r="Q204" s="196">
        <v>0</v>
      </c>
      <c r="R204" s="196">
        <f>Q204*H204</f>
        <v>0</v>
      </c>
      <c r="S204" s="196">
        <v>0</v>
      </c>
      <c r="T204" s="197">
        <f>S204*H204</f>
        <v>0</v>
      </c>
      <c r="U204" s="35"/>
      <c r="V204" s="35"/>
      <c r="W204" s="35"/>
      <c r="X204" s="35"/>
      <c r="Y204" s="35"/>
      <c r="Z204" s="35"/>
      <c r="AA204" s="35"/>
      <c r="AB204" s="35"/>
      <c r="AC204" s="35"/>
      <c r="AD204" s="35"/>
      <c r="AE204" s="35"/>
      <c r="AR204" s="198" t="s">
        <v>165</v>
      </c>
      <c r="AT204" s="198" t="s">
        <v>161</v>
      </c>
      <c r="AU204" s="198" t="s">
        <v>87</v>
      </c>
      <c r="AY204" s="18" t="s">
        <v>160</v>
      </c>
      <c r="BE204" s="199">
        <f>IF(N204="základní",J204,0)</f>
        <v>0</v>
      </c>
      <c r="BF204" s="199">
        <f>IF(N204="snížená",J204,0)</f>
        <v>0</v>
      </c>
      <c r="BG204" s="199">
        <f>IF(N204="zákl. přenesená",J204,0)</f>
        <v>0</v>
      </c>
      <c r="BH204" s="199">
        <f>IF(N204="sníž. přenesená",J204,0)</f>
        <v>0</v>
      </c>
      <c r="BI204" s="199">
        <f>IF(N204="nulová",J204,0)</f>
        <v>0</v>
      </c>
      <c r="BJ204" s="18" t="s">
        <v>85</v>
      </c>
      <c r="BK204" s="199">
        <f>ROUND(I204*H204,2)</f>
        <v>0</v>
      </c>
      <c r="BL204" s="18" t="s">
        <v>165</v>
      </c>
      <c r="BM204" s="198" t="s">
        <v>355</v>
      </c>
    </row>
    <row r="205" spans="2:51" s="13" customFormat="1" ht="11.25">
      <c r="B205" s="202"/>
      <c r="C205" s="203"/>
      <c r="D205" s="204" t="s">
        <v>181</v>
      </c>
      <c r="E205" s="205" t="s">
        <v>1</v>
      </c>
      <c r="F205" s="206" t="s">
        <v>667</v>
      </c>
      <c r="G205" s="203"/>
      <c r="H205" s="207">
        <v>39.82</v>
      </c>
      <c r="I205" s="208"/>
      <c r="J205" s="203"/>
      <c r="K205" s="203"/>
      <c r="L205" s="209"/>
      <c r="M205" s="210"/>
      <c r="N205" s="211"/>
      <c r="O205" s="211"/>
      <c r="P205" s="211"/>
      <c r="Q205" s="211"/>
      <c r="R205" s="211"/>
      <c r="S205" s="211"/>
      <c r="T205" s="212"/>
      <c r="AT205" s="213" t="s">
        <v>181</v>
      </c>
      <c r="AU205" s="213" t="s">
        <v>87</v>
      </c>
      <c r="AV205" s="13" t="s">
        <v>87</v>
      </c>
      <c r="AW205" s="13" t="s">
        <v>32</v>
      </c>
      <c r="AX205" s="13" t="s">
        <v>77</v>
      </c>
      <c r="AY205" s="213" t="s">
        <v>160</v>
      </c>
    </row>
    <row r="206" spans="2:51" s="13" customFormat="1" ht="11.25">
      <c r="B206" s="202"/>
      <c r="C206" s="203"/>
      <c r="D206" s="204" t="s">
        <v>181</v>
      </c>
      <c r="E206" s="205" t="s">
        <v>1</v>
      </c>
      <c r="F206" s="206" t="s">
        <v>668</v>
      </c>
      <c r="G206" s="203"/>
      <c r="H206" s="207">
        <v>438.287</v>
      </c>
      <c r="I206" s="208"/>
      <c r="J206" s="203"/>
      <c r="K206" s="203"/>
      <c r="L206" s="209"/>
      <c r="M206" s="210"/>
      <c r="N206" s="211"/>
      <c r="O206" s="211"/>
      <c r="P206" s="211"/>
      <c r="Q206" s="211"/>
      <c r="R206" s="211"/>
      <c r="S206" s="211"/>
      <c r="T206" s="212"/>
      <c r="AT206" s="213" t="s">
        <v>181</v>
      </c>
      <c r="AU206" s="213" t="s">
        <v>87</v>
      </c>
      <c r="AV206" s="13" t="s">
        <v>87</v>
      </c>
      <c r="AW206" s="13" t="s">
        <v>32</v>
      </c>
      <c r="AX206" s="13" t="s">
        <v>77</v>
      </c>
      <c r="AY206" s="213" t="s">
        <v>160</v>
      </c>
    </row>
    <row r="207" spans="2:51" s="13" customFormat="1" ht="11.25">
      <c r="B207" s="202"/>
      <c r="C207" s="203"/>
      <c r="D207" s="204" t="s">
        <v>181</v>
      </c>
      <c r="E207" s="205" t="s">
        <v>1</v>
      </c>
      <c r="F207" s="206" t="s">
        <v>669</v>
      </c>
      <c r="G207" s="203"/>
      <c r="H207" s="207">
        <v>16.143</v>
      </c>
      <c r="I207" s="208"/>
      <c r="J207" s="203"/>
      <c r="K207" s="203"/>
      <c r="L207" s="209"/>
      <c r="M207" s="210"/>
      <c r="N207" s="211"/>
      <c r="O207" s="211"/>
      <c r="P207" s="211"/>
      <c r="Q207" s="211"/>
      <c r="R207" s="211"/>
      <c r="S207" s="211"/>
      <c r="T207" s="212"/>
      <c r="AT207" s="213" t="s">
        <v>181</v>
      </c>
      <c r="AU207" s="213" t="s">
        <v>87</v>
      </c>
      <c r="AV207" s="13" t="s">
        <v>87</v>
      </c>
      <c r="AW207" s="13" t="s">
        <v>32</v>
      </c>
      <c r="AX207" s="13" t="s">
        <v>77</v>
      </c>
      <c r="AY207" s="213" t="s">
        <v>160</v>
      </c>
    </row>
    <row r="208" spans="2:51" s="14" customFormat="1" ht="11.25">
      <c r="B208" s="223"/>
      <c r="C208" s="224"/>
      <c r="D208" s="204" t="s">
        <v>181</v>
      </c>
      <c r="E208" s="225" t="s">
        <v>1</v>
      </c>
      <c r="F208" s="226" t="s">
        <v>281</v>
      </c>
      <c r="G208" s="224"/>
      <c r="H208" s="227">
        <v>494.25</v>
      </c>
      <c r="I208" s="228"/>
      <c r="J208" s="224"/>
      <c r="K208" s="224"/>
      <c r="L208" s="229"/>
      <c r="M208" s="230"/>
      <c r="N208" s="231"/>
      <c r="O208" s="231"/>
      <c r="P208" s="231"/>
      <c r="Q208" s="231"/>
      <c r="R208" s="231"/>
      <c r="S208" s="231"/>
      <c r="T208" s="232"/>
      <c r="AT208" s="233" t="s">
        <v>181</v>
      </c>
      <c r="AU208" s="233" t="s">
        <v>87</v>
      </c>
      <c r="AV208" s="14" t="s">
        <v>165</v>
      </c>
      <c r="AW208" s="14" t="s">
        <v>32</v>
      </c>
      <c r="AX208" s="14" t="s">
        <v>85</v>
      </c>
      <c r="AY208" s="233" t="s">
        <v>160</v>
      </c>
    </row>
    <row r="209" spans="1:65" s="2" customFormat="1" ht="21.75" customHeight="1">
      <c r="A209" s="35"/>
      <c r="B209" s="36"/>
      <c r="C209" s="186" t="s">
        <v>315</v>
      </c>
      <c r="D209" s="186" t="s">
        <v>161</v>
      </c>
      <c r="E209" s="187" t="s">
        <v>682</v>
      </c>
      <c r="F209" s="188" t="s">
        <v>683</v>
      </c>
      <c r="G209" s="189" t="s">
        <v>179</v>
      </c>
      <c r="H209" s="190">
        <v>556.38</v>
      </c>
      <c r="I209" s="191"/>
      <c r="J209" s="192">
        <f>ROUND(I209*H209,2)</f>
        <v>0</v>
      </c>
      <c r="K209" s="193"/>
      <c r="L209" s="40"/>
      <c r="M209" s="194" t="s">
        <v>1</v>
      </c>
      <c r="N209" s="195" t="s">
        <v>42</v>
      </c>
      <c r="O209" s="72"/>
      <c r="P209" s="196">
        <f>O209*H209</f>
        <v>0</v>
      </c>
      <c r="Q209" s="196">
        <v>0</v>
      </c>
      <c r="R209" s="196">
        <f>Q209*H209</f>
        <v>0</v>
      </c>
      <c r="S209" s="196">
        <v>0</v>
      </c>
      <c r="T209" s="197">
        <f>S209*H209</f>
        <v>0</v>
      </c>
      <c r="U209" s="35"/>
      <c r="V209" s="35"/>
      <c r="W209" s="35"/>
      <c r="X209" s="35"/>
      <c r="Y209" s="35"/>
      <c r="Z209" s="35"/>
      <c r="AA209" s="35"/>
      <c r="AB209" s="35"/>
      <c r="AC209" s="35"/>
      <c r="AD209" s="35"/>
      <c r="AE209" s="35"/>
      <c r="AR209" s="198" t="s">
        <v>165</v>
      </c>
      <c r="AT209" s="198" t="s">
        <v>161</v>
      </c>
      <c r="AU209" s="198" t="s">
        <v>87</v>
      </c>
      <c r="AY209" s="18" t="s">
        <v>160</v>
      </c>
      <c r="BE209" s="199">
        <f>IF(N209="základní",J209,0)</f>
        <v>0</v>
      </c>
      <c r="BF209" s="199">
        <f>IF(N209="snížená",J209,0)</f>
        <v>0</v>
      </c>
      <c r="BG209" s="199">
        <f>IF(N209="zákl. přenesená",J209,0)</f>
        <v>0</v>
      </c>
      <c r="BH209" s="199">
        <f>IF(N209="sníž. přenesená",J209,0)</f>
        <v>0</v>
      </c>
      <c r="BI209" s="199">
        <f>IF(N209="nulová",J209,0)</f>
        <v>0</v>
      </c>
      <c r="BJ209" s="18" t="s">
        <v>85</v>
      </c>
      <c r="BK209" s="199">
        <f>ROUND(I209*H209,2)</f>
        <v>0</v>
      </c>
      <c r="BL209" s="18" t="s">
        <v>165</v>
      </c>
      <c r="BM209" s="198" t="s">
        <v>684</v>
      </c>
    </row>
    <row r="210" spans="2:51" s="13" customFormat="1" ht="11.25">
      <c r="B210" s="202"/>
      <c r="C210" s="203"/>
      <c r="D210" s="204" t="s">
        <v>181</v>
      </c>
      <c r="E210" s="205" t="s">
        <v>1</v>
      </c>
      <c r="F210" s="206" t="s">
        <v>670</v>
      </c>
      <c r="G210" s="203"/>
      <c r="H210" s="207">
        <v>556.38</v>
      </c>
      <c r="I210" s="208"/>
      <c r="J210" s="203"/>
      <c r="K210" s="203"/>
      <c r="L210" s="209"/>
      <c r="M210" s="210"/>
      <c r="N210" s="211"/>
      <c r="O210" s="211"/>
      <c r="P210" s="211"/>
      <c r="Q210" s="211"/>
      <c r="R210" s="211"/>
      <c r="S210" s="211"/>
      <c r="T210" s="212"/>
      <c r="AT210" s="213" t="s">
        <v>181</v>
      </c>
      <c r="AU210" s="213" t="s">
        <v>87</v>
      </c>
      <c r="AV210" s="13" t="s">
        <v>87</v>
      </c>
      <c r="AW210" s="13" t="s">
        <v>32</v>
      </c>
      <c r="AX210" s="13" t="s">
        <v>85</v>
      </c>
      <c r="AY210" s="213" t="s">
        <v>160</v>
      </c>
    </row>
    <row r="211" spans="1:65" s="2" customFormat="1" ht="16.5" customHeight="1">
      <c r="A211" s="35"/>
      <c r="B211" s="36"/>
      <c r="C211" s="186" t="s">
        <v>370</v>
      </c>
      <c r="D211" s="186" t="s">
        <v>161</v>
      </c>
      <c r="E211" s="187" t="s">
        <v>362</v>
      </c>
      <c r="F211" s="188" t="s">
        <v>363</v>
      </c>
      <c r="G211" s="189" t="s">
        <v>179</v>
      </c>
      <c r="H211" s="190">
        <v>651.648</v>
      </c>
      <c r="I211" s="191"/>
      <c r="J211" s="192">
        <f>ROUND(I211*H211,2)</f>
        <v>0</v>
      </c>
      <c r="K211" s="193"/>
      <c r="L211" s="40"/>
      <c r="M211" s="194" t="s">
        <v>1</v>
      </c>
      <c r="N211" s="195" t="s">
        <v>42</v>
      </c>
      <c r="O211" s="72"/>
      <c r="P211" s="196">
        <f>O211*H211</f>
        <v>0</v>
      </c>
      <c r="Q211" s="196">
        <v>0.00034</v>
      </c>
      <c r="R211" s="196">
        <f>Q211*H211</f>
        <v>0.22156032000000003</v>
      </c>
      <c r="S211" s="196">
        <v>0</v>
      </c>
      <c r="T211" s="197">
        <f>S211*H211</f>
        <v>0</v>
      </c>
      <c r="U211" s="35"/>
      <c r="V211" s="35"/>
      <c r="W211" s="35"/>
      <c r="X211" s="35"/>
      <c r="Y211" s="35"/>
      <c r="Z211" s="35"/>
      <c r="AA211" s="35"/>
      <c r="AB211" s="35"/>
      <c r="AC211" s="35"/>
      <c r="AD211" s="35"/>
      <c r="AE211" s="35"/>
      <c r="AR211" s="198" t="s">
        <v>165</v>
      </c>
      <c r="AT211" s="198" t="s">
        <v>161</v>
      </c>
      <c r="AU211" s="198" t="s">
        <v>87</v>
      </c>
      <c r="AY211" s="18" t="s">
        <v>160</v>
      </c>
      <c r="BE211" s="199">
        <f>IF(N211="základní",J211,0)</f>
        <v>0</v>
      </c>
      <c r="BF211" s="199">
        <f>IF(N211="snížená",J211,0)</f>
        <v>0</v>
      </c>
      <c r="BG211" s="199">
        <f>IF(N211="zákl. přenesená",J211,0)</f>
        <v>0</v>
      </c>
      <c r="BH211" s="199">
        <f>IF(N211="sníž. přenesená",J211,0)</f>
        <v>0</v>
      </c>
      <c r="BI211" s="199">
        <f>IF(N211="nulová",J211,0)</f>
        <v>0</v>
      </c>
      <c r="BJ211" s="18" t="s">
        <v>85</v>
      </c>
      <c r="BK211" s="199">
        <f>ROUND(I211*H211,2)</f>
        <v>0</v>
      </c>
      <c r="BL211" s="18" t="s">
        <v>165</v>
      </c>
      <c r="BM211" s="198" t="s">
        <v>364</v>
      </c>
    </row>
    <row r="212" spans="2:51" s="13" customFormat="1" ht="11.25">
      <c r="B212" s="202"/>
      <c r="C212" s="203"/>
      <c r="D212" s="204" t="s">
        <v>181</v>
      </c>
      <c r="E212" s="205" t="s">
        <v>1</v>
      </c>
      <c r="F212" s="206" t="s">
        <v>670</v>
      </c>
      <c r="G212" s="203"/>
      <c r="H212" s="207">
        <v>556.38</v>
      </c>
      <c r="I212" s="208"/>
      <c r="J212" s="203"/>
      <c r="K212" s="203"/>
      <c r="L212" s="209"/>
      <c r="M212" s="210"/>
      <c r="N212" s="211"/>
      <c r="O212" s="211"/>
      <c r="P212" s="211"/>
      <c r="Q212" s="211"/>
      <c r="R212" s="211"/>
      <c r="S212" s="211"/>
      <c r="T212" s="212"/>
      <c r="AT212" s="213" t="s">
        <v>181</v>
      </c>
      <c r="AU212" s="213" t="s">
        <v>87</v>
      </c>
      <c r="AV212" s="13" t="s">
        <v>87</v>
      </c>
      <c r="AW212" s="13" t="s">
        <v>32</v>
      </c>
      <c r="AX212" s="13" t="s">
        <v>77</v>
      </c>
      <c r="AY212" s="213" t="s">
        <v>160</v>
      </c>
    </row>
    <row r="213" spans="2:51" s="13" customFormat="1" ht="11.25">
      <c r="B213" s="202"/>
      <c r="C213" s="203"/>
      <c r="D213" s="204" t="s">
        <v>181</v>
      </c>
      <c r="E213" s="205" t="s">
        <v>1</v>
      </c>
      <c r="F213" s="206" t="s">
        <v>671</v>
      </c>
      <c r="G213" s="203"/>
      <c r="H213" s="207">
        <v>95.268</v>
      </c>
      <c r="I213" s="208"/>
      <c r="J213" s="203"/>
      <c r="K213" s="203"/>
      <c r="L213" s="209"/>
      <c r="M213" s="210"/>
      <c r="N213" s="211"/>
      <c r="O213" s="211"/>
      <c r="P213" s="211"/>
      <c r="Q213" s="211"/>
      <c r="R213" s="211"/>
      <c r="S213" s="211"/>
      <c r="T213" s="212"/>
      <c r="AT213" s="213" t="s">
        <v>181</v>
      </c>
      <c r="AU213" s="213" t="s">
        <v>87</v>
      </c>
      <c r="AV213" s="13" t="s">
        <v>87</v>
      </c>
      <c r="AW213" s="13" t="s">
        <v>32</v>
      </c>
      <c r="AX213" s="13" t="s">
        <v>77</v>
      </c>
      <c r="AY213" s="213" t="s">
        <v>160</v>
      </c>
    </row>
    <row r="214" spans="2:51" s="14" customFormat="1" ht="11.25">
      <c r="B214" s="223"/>
      <c r="C214" s="224"/>
      <c r="D214" s="204" t="s">
        <v>181</v>
      </c>
      <c r="E214" s="225" t="s">
        <v>1</v>
      </c>
      <c r="F214" s="226" t="s">
        <v>281</v>
      </c>
      <c r="G214" s="224"/>
      <c r="H214" s="227">
        <v>651.648</v>
      </c>
      <c r="I214" s="228"/>
      <c r="J214" s="224"/>
      <c r="K214" s="224"/>
      <c r="L214" s="229"/>
      <c r="M214" s="230"/>
      <c r="N214" s="231"/>
      <c r="O214" s="231"/>
      <c r="P214" s="231"/>
      <c r="Q214" s="231"/>
      <c r="R214" s="231"/>
      <c r="S214" s="231"/>
      <c r="T214" s="232"/>
      <c r="AT214" s="233" t="s">
        <v>181</v>
      </c>
      <c r="AU214" s="233" t="s">
        <v>87</v>
      </c>
      <c r="AV214" s="14" t="s">
        <v>165</v>
      </c>
      <c r="AW214" s="14" t="s">
        <v>32</v>
      </c>
      <c r="AX214" s="14" t="s">
        <v>85</v>
      </c>
      <c r="AY214" s="233" t="s">
        <v>160</v>
      </c>
    </row>
    <row r="215" spans="1:65" s="2" customFormat="1" ht="16.5" customHeight="1">
      <c r="A215" s="35"/>
      <c r="B215" s="36"/>
      <c r="C215" s="186" t="s">
        <v>375</v>
      </c>
      <c r="D215" s="186" t="s">
        <v>161</v>
      </c>
      <c r="E215" s="187" t="s">
        <v>366</v>
      </c>
      <c r="F215" s="188" t="s">
        <v>367</v>
      </c>
      <c r="G215" s="189" t="s">
        <v>179</v>
      </c>
      <c r="H215" s="190">
        <v>556.38</v>
      </c>
      <c r="I215" s="191"/>
      <c r="J215" s="192">
        <f>ROUND(I215*H215,2)</f>
        <v>0</v>
      </c>
      <c r="K215" s="193"/>
      <c r="L215" s="40"/>
      <c r="M215" s="194" t="s">
        <v>1</v>
      </c>
      <c r="N215" s="195" t="s">
        <v>42</v>
      </c>
      <c r="O215" s="72"/>
      <c r="P215" s="196">
        <f>O215*H215</f>
        <v>0</v>
      </c>
      <c r="Q215" s="196">
        <v>0</v>
      </c>
      <c r="R215" s="196">
        <f>Q215*H215</f>
        <v>0</v>
      </c>
      <c r="S215" s="196">
        <v>0</v>
      </c>
      <c r="T215" s="197">
        <f>S215*H215</f>
        <v>0</v>
      </c>
      <c r="U215" s="35"/>
      <c r="V215" s="35"/>
      <c r="W215" s="35"/>
      <c r="X215" s="35"/>
      <c r="Y215" s="35"/>
      <c r="Z215" s="35"/>
      <c r="AA215" s="35"/>
      <c r="AB215" s="35"/>
      <c r="AC215" s="35"/>
      <c r="AD215" s="35"/>
      <c r="AE215" s="35"/>
      <c r="AR215" s="198" t="s">
        <v>165</v>
      </c>
      <c r="AT215" s="198" t="s">
        <v>161</v>
      </c>
      <c r="AU215" s="198" t="s">
        <v>87</v>
      </c>
      <c r="AY215" s="18" t="s">
        <v>160</v>
      </c>
      <c r="BE215" s="199">
        <f>IF(N215="základní",J215,0)</f>
        <v>0</v>
      </c>
      <c r="BF215" s="199">
        <f>IF(N215="snížená",J215,0)</f>
        <v>0</v>
      </c>
      <c r="BG215" s="199">
        <f>IF(N215="zákl. přenesená",J215,0)</f>
        <v>0</v>
      </c>
      <c r="BH215" s="199">
        <f>IF(N215="sníž. přenesená",J215,0)</f>
        <v>0</v>
      </c>
      <c r="BI215" s="199">
        <f>IF(N215="nulová",J215,0)</f>
        <v>0</v>
      </c>
      <c r="BJ215" s="18" t="s">
        <v>85</v>
      </c>
      <c r="BK215" s="199">
        <f>ROUND(I215*H215,2)</f>
        <v>0</v>
      </c>
      <c r="BL215" s="18" t="s">
        <v>165</v>
      </c>
      <c r="BM215" s="198" t="s">
        <v>368</v>
      </c>
    </row>
    <row r="216" spans="2:51" s="13" customFormat="1" ht="11.25">
      <c r="B216" s="202"/>
      <c r="C216" s="203"/>
      <c r="D216" s="204" t="s">
        <v>181</v>
      </c>
      <c r="E216" s="205" t="s">
        <v>1</v>
      </c>
      <c r="F216" s="206" t="s">
        <v>670</v>
      </c>
      <c r="G216" s="203"/>
      <c r="H216" s="207">
        <v>556.38</v>
      </c>
      <c r="I216" s="208"/>
      <c r="J216" s="203"/>
      <c r="K216" s="203"/>
      <c r="L216" s="209"/>
      <c r="M216" s="210"/>
      <c r="N216" s="211"/>
      <c r="O216" s="211"/>
      <c r="P216" s="211"/>
      <c r="Q216" s="211"/>
      <c r="R216" s="211"/>
      <c r="S216" s="211"/>
      <c r="T216" s="212"/>
      <c r="AT216" s="213" t="s">
        <v>181</v>
      </c>
      <c r="AU216" s="213" t="s">
        <v>87</v>
      </c>
      <c r="AV216" s="13" t="s">
        <v>87</v>
      </c>
      <c r="AW216" s="13" t="s">
        <v>32</v>
      </c>
      <c r="AX216" s="13" t="s">
        <v>77</v>
      </c>
      <c r="AY216" s="213" t="s">
        <v>160</v>
      </c>
    </row>
    <row r="217" spans="2:51" s="14" customFormat="1" ht="11.25">
      <c r="B217" s="223"/>
      <c r="C217" s="224"/>
      <c r="D217" s="204" t="s">
        <v>181</v>
      </c>
      <c r="E217" s="225" t="s">
        <v>1</v>
      </c>
      <c r="F217" s="226" t="s">
        <v>281</v>
      </c>
      <c r="G217" s="224"/>
      <c r="H217" s="227">
        <v>556.38</v>
      </c>
      <c r="I217" s="228"/>
      <c r="J217" s="224"/>
      <c r="K217" s="224"/>
      <c r="L217" s="229"/>
      <c r="M217" s="230"/>
      <c r="N217" s="231"/>
      <c r="O217" s="231"/>
      <c r="P217" s="231"/>
      <c r="Q217" s="231"/>
      <c r="R217" s="231"/>
      <c r="S217" s="231"/>
      <c r="T217" s="232"/>
      <c r="AT217" s="233" t="s">
        <v>181</v>
      </c>
      <c r="AU217" s="233" t="s">
        <v>87</v>
      </c>
      <c r="AV217" s="14" t="s">
        <v>165</v>
      </c>
      <c r="AW217" s="14" t="s">
        <v>32</v>
      </c>
      <c r="AX217" s="14" t="s">
        <v>85</v>
      </c>
      <c r="AY217" s="233" t="s">
        <v>160</v>
      </c>
    </row>
    <row r="218" spans="1:65" s="2" customFormat="1" ht="21.75" customHeight="1">
      <c r="A218" s="35"/>
      <c r="B218" s="36"/>
      <c r="C218" s="186" t="s">
        <v>379</v>
      </c>
      <c r="D218" s="186" t="s">
        <v>161</v>
      </c>
      <c r="E218" s="187" t="s">
        <v>685</v>
      </c>
      <c r="F218" s="188" t="s">
        <v>686</v>
      </c>
      <c r="G218" s="189" t="s">
        <v>179</v>
      </c>
      <c r="H218" s="190">
        <v>556.38</v>
      </c>
      <c r="I218" s="191"/>
      <c r="J218" s="192">
        <f>ROUND(I218*H218,2)</f>
        <v>0</v>
      </c>
      <c r="K218" s="193"/>
      <c r="L218" s="40"/>
      <c r="M218" s="194" t="s">
        <v>1</v>
      </c>
      <c r="N218" s="195" t="s">
        <v>42</v>
      </c>
      <c r="O218" s="72"/>
      <c r="P218" s="196">
        <f>O218*H218</f>
        <v>0</v>
      </c>
      <c r="Q218" s="196">
        <v>0</v>
      </c>
      <c r="R218" s="196">
        <f>Q218*H218</f>
        <v>0</v>
      </c>
      <c r="S218" s="196">
        <v>0</v>
      </c>
      <c r="T218" s="197">
        <f>S218*H218</f>
        <v>0</v>
      </c>
      <c r="U218" s="35"/>
      <c r="V218" s="35"/>
      <c r="W218" s="35"/>
      <c r="X218" s="35"/>
      <c r="Y218" s="35"/>
      <c r="Z218" s="35"/>
      <c r="AA218" s="35"/>
      <c r="AB218" s="35"/>
      <c r="AC218" s="35"/>
      <c r="AD218" s="35"/>
      <c r="AE218" s="35"/>
      <c r="AR218" s="198" t="s">
        <v>165</v>
      </c>
      <c r="AT218" s="198" t="s">
        <v>161</v>
      </c>
      <c r="AU218" s="198" t="s">
        <v>87</v>
      </c>
      <c r="AY218" s="18" t="s">
        <v>160</v>
      </c>
      <c r="BE218" s="199">
        <f>IF(N218="základní",J218,0)</f>
        <v>0</v>
      </c>
      <c r="BF218" s="199">
        <f>IF(N218="snížená",J218,0)</f>
        <v>0</v>
      </c>
      <c r="BG218" s="199">
        <f>IF(N218="zákl. přenesená",J218,0)</f>
        <v>0</v>
      </c>
      <c r="BH218" s="199">
        <f>IF(N218="sníž. přenesená",J218,0)</f>
        <v>0</v>
      </c>
      <c r="BI218" s="199">
        <f>IF(N218="nulová",J218,0)</f>
        <v>0</v>
      </c>
      <c r="BJ218" s="18" t="s">
        <v>85</v>
      </c>
      <c r="BK218" s="199">
        <f>ROUND(I218*H218,2)</f>
        <v>0</v>
      </c>
      <c r="BL218" s="18" t="s">
        <v>165</v>
      </c>
      <c r="BM218" s="198" t="s">
        <v>687</v>
      </c>
    </row>
    <row r="219" spans="2:51" s="13" customFormat="1" ht="11.25">
      <c r="B219" s="202"/>
      <c r="C219" s="203"/>
      <c r="D219" s="204" t="s">
        <v>181</v>
      </c>
      <c r="E219" s="205" t="s">
        <v>1</v>
      </c>
      <c r="F219" s="206" t="s">
        <v>670</v>
      </c>
      <c r="G219" s="203"/>
      <c r="H219" s="207">
        <v>556.38</v>
      </c>
      <c r="I219" s="208"/>
      <c r="J219" s="203"/>
      <c r="K219" s="203"/>
      <c r="L219" s="209"/>
      <c r="M219" s="210"/>
      <c r="N219" s="211"/>
      <c r="O219" s="211"/>
      <c r="P219" s="211"/>
      <c r="Q219" s="211"/>
      <c r="R219" s="211"/>
      <c r="S219" s="211"/>
      <c r="T219" s="212"/>
      <c r="AT219" s="213" t="s">
        <v>181</v>
      </c>
      <c r="AU219" s="213" t="s">
        <v>87</v>
      </c>
      <c r="AV219" s="13" t="s">
        <v>87</v>
      </c>
      <c r="AW219" s="13" t="s">
        <v>32</v>
      </c>
      <c r="AX219" s="13" t="s">
        <v>85</v>
      </c>
      <c r="AY219" s="213" t="s">
        <v>160</v>
      </c>
    </row>
    <row r="220" spans="1:65" s="2" customFormat="1" ht="44.25" customHeight="1">
      <c r="A220" s="35"/>
      <c r="B220" s="36"/>
      <c r="C220" s="186" t="s">
        <v>333</v>
      </c>
      <c r="D220" s="186" t="s">
        <v>161</v>
      </c>
      <c r="E220" s="187" t="s">
        <v>688</v>
      </c>
      <c r="F220" s="188" t="s">
        <v>689</v>
      </c>
      <c r="G220" s="189" t="s">
        <v>179</v>
      </c>
      <c r="H220" s="190">
        <v>55.963</v>
      </c>
      <c r="I220" s="191"/>
      <c r="J220" s="192">
        <f>ROUND(I220*H220,2)</f>
        <v>0</v>
      </c>
      <c r="K220" s="193"/>
      <c r="L220" s="40"/>
      <c r="M220" s="194" t="s">
        <v>1</v>
      </c>
      <c r="N220" s="195" t="s">
        <v>42</v>
      </c>
      <c r="O220" s="72"/>
      <c r="P220" s="196">
        <f>O220*H220</f>
        <v>0</v>
      </c>
      <c r="Q220" s="196">
        <v>0.10362</v>
      </c>
      <c r="R220" s="196">
        <f>Q220*H220</f>
        <v>5.79888606</v>
      </c>
      <c r="S220" s="196">
        <v>0</v>
      </c>
      <c r="T220" s="197">
        <f>S220*H220</f>
        <v>0</v>
      </c>
      <c r="U220" s="35"/>
      <c r="V220" s="35"/>
      <c r="W220" s="35"/>
      <c r="X220" s="35"/>
      <c r="Y220" s="35"/>
      <c r="Z220" s="35"/>
      <c r="AA220" s="35"/>
      <c r="AB220" s="35"/>
      <c r="AC220" s="35"/>
      <c r="AD220" s="35"/>
      <c r="AE220" s="35"/>
      <c r="AR220" s="198" t="s">
        <v>165</v>
      </c>
      <c r="AT220" s="198" t="s">
        <v>161</v>
      </c>
      <c r="AU220" s="198" t="s">
        <v>87</v>
      </c>
      <c r="AY220" s="18" t="s">
        <v>160</v>
      </c>
      <c r="BE220" s="199">
        <f>IF(N220="základní",J220,0)</f>
        <v>0</v>
      </c>
      <c r="BF220" s="199">
        <f>IF(N220="snížená",J220,0)</f>
        <v>0</v>
      </c>
      <c r="BG220" s="199">
        <f>IF(N220="zákl. přenesená",J220,0)</f>
        <v>0</v>
      </c>
      <c r="BH220" s="199">
        <f>IF(N220="sníž. přenesená",J220,0)</f>
        <v>0</v>
      </c>
      <c r="BI220" s="199">
        <f>IF(N220="nulová",J220,0)</f>
        <v>0</v>
      </c>
      <c r="BJ220" s="18" t="s">
        <v>85</v>
      </c>
      <c r="BK220" s="199">
        <f>ROUND(I220*H220,2)</f>
        <v>0</v>
      </c>
      <c r="BL220" s="18" t="s">
        <v>165</v>
      </c>
      <c r="BM220" s="198" t="s">
        <v>690</v>
      </c>
    </row>
    <row r="221" spans="2:51" s="13" customFormat="1" ht="11.25">
      <c r="B221" s="202"/>
      <c r="C221" s="203"/>
      <c r="D221" s="204" t="s">
        <v>181</v>
      </c>
      <c r="E221" s="205" t="s">
        <v>1</v>
      </c>
      <c r="F221" s="206" t="s">
        <v>667</v>
      </c>
      <c r="G221" s="203"/>
      <c r="H221" s="207">
        <v>39.82</v>
      </c>
      <c r="I221" s="208"/>
      <c r="J221" s="203"/>
      <c r="K221" s="203"/>
      <c r="L221" s="209"/>
      <c r="M221" s="210"/>
      <c r="N221" s="211"/>
      <c r="O221" s="211"/>
      <c r="P221" s="211"/>
      <c r="Q221" s="211"/>
      <c r="R221" s="211"/>
      <c r="S221" s="211"/>
      <c r="T221" s="212"/>
      <c r="AT221" s="213" t="s">
        <v>181</v>
      </c>
      <c r="AU221" s="213" t="s">
        <v>87</v>
      </c>
      <c r="AV221" s="13" t="s">
        <v>87</v>
      </c>
      <c r="AW221" s="13" t="s">
        <v>32</v>
      </c>
      <c r="AX221" s="13" t="s">
        <v>77</v>
      </c>
      <c r="AY221" s="213" t="s">
        <v>160</v>
      </c>
    </row>
    <row r="222" spans="2:51" s="13" customFormat="1" ht="11.25">
      <c r="B222" s="202"/>
      <c r="C222" s="203"/>
      <c r="D222" s="204" t="s">
        <v>181</v>
      </c>
      <c r="E222" s="205" t="s">
        <v>1</v>
      </c>
      <c r="F222" s="206" t="s">
        <v>669</v>
      </c>
      <c r="G222" s="203"/>
      <c r="H222" s="207">
        <v>16.143</v>
      </c>
      <c r="I222" s="208"/>
      <c r="J222" s="203"/>
      <c r="K222" s="203"/>
      <c r="L222" s="209"/>
      <c r="M222" s="210"/>
      <c r="N222" s="211"/>
      <c r="O222" s="211"/>
      <c r="P222" s="211"/>
      <c r="Q222" s="211"/>
      <c r="R222" s="211"/>
      <c r="S222" s="211"/>
      <c r="T222" s="212"/>
      <c r="AT222" s="213" t="s">
        <v>181</v>
      </c>
      <c r="AU222" s="213" t="s">
        <v>87</v>
      </c>
      <c r="AV222" s="13" t="s">
        <v>87</v>
      </c>
      <c r="AW222" s="13" t="s">
        <v>32</v>
      </c>
      <c r="AX222" s="13" t="s">
        <v>77</v>
      </c>
      <c r="AY222" s="213" t="s">
        <v>160</v>
      </c>
    </row>
    <row r="223" spans="2:51" s="14" customFormat="1" ht="11.25">
      <c r="B223" s="223"/>
      <c r="C223" s="224"/>
      <c r="D223" s="204" t="s">
        <v>181</v>
      </c>
      <c r="E223" s="225" t="s">
        <v>1</v>
      </c>
      <c r="F223" s="226" t="s">
        <v>281</v>
      </c>
      <c r="G223" s="224"/>
      <c r="H223" s="227">
        <v>55.963</v>
      </c>
      <c r="I223" s="228"/>
      <c r="J223" s="224"/>
      <c r="K223" s="224"/>
      <c r="L223" s="229"/>
      <c r="M223" s="230"/>
      <c r="N223" s="231"/>
      <c r="O223" s="231"/>
      <c r="P223" s="231"/>
      <c r="Q223" s="231"/>
      <c r="R223" s="231"/>
      <c r="S223" s="231"/>
      <c r="T223" s="232"/>
      <c r="AT223" s="233" t="s">
        <v>181</v>
      </c>
      <c r="AU223" s="233" t="s">
        <v>87</v>
      </c>
      <c r="AV223" s="14" t="s">
        <v>165</v>
      </c>
      <c r="AW223" s="14" t="s">
        <v>32</v>
      </c>
      <c r="AX223" s="14" t="s">
        <v>85</v>
      </c>
      <c r="AY223" s="233" t="s">
        <v>160</v>
      </c>
    </row>
    <row r="224" spans="1:65" s="2" customFormat="1" ht="16.5" customHeight="1">
      <c r="A224" s="35"/>
      <c r="B224" s="36"/>
      <c r="C224" s="234" t="s">
        <v>387</v>
      </c>
      <c r="D224" s="234" t="s">
        <v>325</v>
      </c>
      <c r="E224" s="235" t="s">
        <v>691</v>
      </c>
      <c r="F224" s="236" t="s">
        <v>692</v>
      </c>
      <c r="G224" s="237" t="s">
        <v>179</v>
      </c>
      <c r="H224" s="238">
        <v>41.811</v>
      </c>
      <c r="I224" s="239"/>
      <c r="J224" s="240">
        <f>ROUND(I224*H224,2)</f>
        <v>0</v>
      </c>
      <c r="K224" s="241"/>
      <c r="L224" s="242"/>
      <c r="M224" s="243" t="s">
        <v>1</v>
      </c>
      <c r="N224" s="244" t="s">
        <v>42</v>
      </c>
      <c r="O224" s="72"/>
      <c r="P224" s="196">
        <f>O224*H224</f>
        <v>0</v>
      </c>
      <c r="Q224" s="196">
        <v>0.176</v>
      </c>
      <c r="R224" s="196">
        <f>Q224*H224</f>
        <v>7.3587359999999995</v>
      </c>
      <c r="S224" s="196">
        <v>0</v>
      </c>
      <c r="T224" s="197">
        <f>S224*H224</f>
        <v>0</v>
      </c>
      <c r="U224" s="35"/>
      <c r="V224" s="35"/>
      <c r="W224" s="35"/>
      <c r="X224" s="35"/>
      <c r="Y224" s="35"/>
      <c r="Z224" s="35"/>
      <c r="AA224" s="35"/>
      <c r="AB224" s="35"/>
      <c r="AC224" s="35"/>
      <c r="AD224" s="35"/>
      <c r="AE224" s="35"/>
      <c r="AR224" s="198" t="s">
        <v>198</v>
      </c>
      <c r="AT224" s="198" t="s">
        <v>325</v>
      </c>
      <c r="AU224" s="198" t="s">
        <v>87</v>
      </c>
      <c r="AY224" s="18" t="s">
        <v>160</v>
      </c>
      <c r="BE224" s="199">
        <f>IF(N224="základní",J224,0)</f>
        <v>0</v>
      </c>
      <c r="BF224" s="199">
        <f>IF(N224="snížená",J224,0)</f>
        <v>0</v>
      </c>
      <c r="BG224" s="199">
        <f>IF(N224="zákl. přenesená",J224,0)</f>
        <v>0</v>
      </c>
      <c r="BH224" s="199">
        <f>IF(N224="sníž. přenesená",J224,0)</f>
        <v>0</v>
      </c>
      <c r="BI224" s="199">
        <f>IF(N224="nulová",J224,0)</f>
        <v>0</v>
      </c>
      <c r="BJ224" s="18" t="s">
        <v>85</v>
      </c>
      <c r="BK224" s="199">
        <f>ROUND(I224*H224,2)</f>
        <v>0</v>
      </c>
      <c r="BL224" s="18" t="s">
        <v>165</v>
      </c>
      <c r="BM224" s="198" t="s">
        <v>693</v>
      </c>
    </row>
    <row r="225" spans="2:51" s="13" customFormat="1" ht="11.25">
      <c r="B225" s="202"/>
      <c r="C225" s="203"/>
      <c r="D225" s="204" t="s">
        <v>181</v>
      </c>
      <c r="E225" s="205" t="s">
        <v>1</v>
      </c>
      <c r="F225" s="206" t="s">
        <v>667</v>
      </c>
      <c r="G225" s="203"/>
      <c r="H225" s="207">
        <v>39.82</v>
      </c>
      <c r="I225" s="208"/>
      <c r="J225" s="203"/>
      <c r="K225" s="203"/>
      <c r="L225" s="209"/>
      <c r="M225" s="210"/>
      <c r="N225" s="211"/>
      <c r="O225" s="211"/>
      <c r="P225" s="211"/>
      <c r="Q225" s="211"/>
      <c r="R225" s="211"/>
      <c r="S225" s="211"/>
      <c r="T225" s="212"/>
      <c r="AT225" s="213" t="s">
        <v>181</v>
      </c>
      <c r="AU225" s="213" t="s">
        <v>87</v>
      </c>
      <c r="AV225" s="13" t="s">
        <v>87</v>
      </c>
      <c r="AW225" s="13" t="s">
        <v>32</v>
      </c>
      <c r="AX225" s="13" t="s">
        <v>85</v>
      </c>
      <c r="AY225" s="213" t="s">
        <v>160</v>
      </c>
    </row>
    <row r="226" spans="2:51" s="13" customFormat="1" ht="11.25">
      <c r="B226" s="202"/>
      <c r="C226" s="203"/>
      <c r="D226" s="204" t="s">
        <v>181</v>
      </c>
      <c r="E226" s="203"/>
      <c r="F226" s="206" t="s">
        <v>694</v>
      </c>
      <c r="G226" s="203"/>
      <c r="H226" s="207">
        <v>41.811</v>
      </c>
      <c r="I226" s="208"/>
      <c r="J226" s="203"/>
      <c r="K226" s="203"/>
      <c r="L226" s="209"/>
      <c r="M226" s="210"/>
      <c r="N226" s="211"/>
      <c r="O226" s="211"/>
      <c r="P226" s="211"/>
      <c r="Q226" s="211"/>
      <c r="R226" s="211"/>
      <c r="S226" s="211"/>
      <c r="T226" s="212"/>
      <c r="AT226" s="213" t="s">
        <v>181</v>
      </c>
      <c r="AU226" s="213" t="s">
        <v>87</v>
      </c>
      <c r="AV226" s="13" t="s">
        <v>87</v>
      </c>
      <c r="AW226" s="13" t="s">
        <v>4</v>
      </c>
      <c r="AX226" s="13" t="s">
        <v>85</v>
      </c>
      <c r="AY226" s="213" t="s">
        <v>160</v>
      </c>
    </row>
    <row r="227" spans="1:65" s="2" customFormat="1" ht="16.5" customHeight="1">
      <c r="A227" s="35"/>
      <c r="B227" s="36"/>
      <c r="C227" s="234" t="s">
        <v>393</v>
      </c>
      <c r="D227" s="234" t="s">
        <v>325</v>
      </c>
      <c r="E227" s="235" t="s">
        <v>695</v>
      </c>
      <c r="F227" s="236" t="s">
        <v>696</v>
      </c>
      <c r="G227" s="237" t="s">
        <v>179</v>
      </c>
      <c r="H227" s="238">
        <v>16.95</v>
      </c>
      <c r="I227" s="239"/>
      <c r="J227" s="240">
        <f>ROUND(I227*H227,2)</f>
        <v>0</v>
      </c>
      <c r="K227" s="241"/>
      <c r="L227" s="242"/>
      <c r="M227" s="243" t="s">
        <v>1</v>
      </c>
      <c r="N227" s="244" t="s">
        <v>42</v>
      </c>
      <c r="O227" s="72"/>
      <c r="P227" s="196">
        <f>O227*H227</f>
        <v>0</v>
      </c>
      <c r="Q227" s="196">
        <v>0.176</v>
      </c>
      <c r="R227" s="196">
        <f>Q227*H227</f>
        <v>2.9831999999999996</v>
      </c>
      <c r="S227" s="196">
        <v>0</v>
      </c>
      <c r="T227" s="197">
        <f>S227*H227</f>
        <v>0</v>
      </c>
      <c r="U227" s="35"/>
      <c r="V227" s="35"/>
      <c r="W227" s="35"/>
      <c r="X227" s="35"/>
      <c r="Y227" s="35"/>
      <c r="Z227" s="35"/>
      <c r="AA227" s="35"/>
      <c r="AB227" s="35"/>
      <c r="AC227" s="35"/>
      <c r="AD227" s="35"/>
      <c r="AE227" s="35"/>
      <c r="AR227" s="198" t="s">
        <v>198</v>
      </c>
      <c r="AT227" s="198" t="s">
        <v>325</v>
      </c>
      <c r="AU227" s="198" t="s">
        <v>87</v>
      </c>
      <c r="AY227" s="18" t="s">
        <v>160</v>
      </c>
      <c r="BE227" s="199">
        <f>IF(N227="základní",J227,0)</f>
        <v>0</v>
      </c>
      <c r="BF227" s="199">
        <f>IF(N227="snížená",J227,0)</f>
        <v>0</v>
      </c>
      <c r="BG227" s="199">
        <f>IF(N227="zákl. přenesená",J227,0)</f>
        <v>0</v>
      </c>
      <c r="BH227" s="199">
        <f>IF(N227="sníž. přenesená",J227,0)</f>
        <v>0</v>
      </c>
      <c r="BI227" s="199">
        <f>IF(N227="nulová",J227,0)</f>
        <v>0</v>
      </c>
      <c r="BJ227" s="18" t="s">
        <v>85</v>
      </c>
      <c r="BK227" s="199">
        <f>ROUND(I227*H227,2)</f>
        <v>0</v>
      </c>
      <c r="BL227" s="18" t="s">
        <v>165</v>
      </c>
      <c r="BM227" s="198" t="s">
        <v>697</v>
      </c>
    </row>
    <row r="228" spans="2:51" s="13" customFormat="1" ht="11.25">
      <c r="B228" s="202"/>
      <c r="C228" s="203"/>
      <c r="D228" s="204" t="s">
        <v>181</v>
      </c>
      <c r="E228" s="205" t="s">
        <v>1</v>
      </c>
      <c r="F228" s="206" t="s">
        <v>669</v>
      </c>
      <c r="G228" s="203"/>
      <c r="H228" s="207">
        <v>16.143</v>
      </c>
      <c r="I228" s="208"/>
      <c r="J228" s="203"/>
      <c r="K228" s="203"/>
      <c r="L228" s="209"/>
      <c r="M228" s="210"/>
      <c r="N228" s="211"/>
      <c r="O228" s="211"/>
      <c r="P228" s="211"/>
      <c r="Q228" s="211"/>
      <c r="R228" s="211"/>
      <c r="S228" s="211"/>
      <c r="T228" s="212"/>
      <c r="AT228" s="213" t="s">
        <v>181</v>
      </c>
      <c r="AU228" s="213" t="s">
        <v>87</v>
      </c>
      <c r="AV228" s="13" t="s">
        <v>87</v>
      </c>
      <c r="AW228" s="13" t="s">
        <v>32</v>
      </c>
      <c r="AX228" s="13" t="s">
        <v>85</v>
      </c>
      <c r="AY228" s="213" t="s">
        <v>160</v>
      </c>
    </row>
    <row r="229" spans="2:51" s="13" customFormat="1" ht="11.25">
      <c r="B229" s="202"/>
      <c r="C229" s="203"/>
      <c r="D229" s="204" t="s">
        <v>181</v>
      </c>
      <c r="E229" s="203"/>
      <c r="F229" s="206" t="s">
        <v>698</v>
      </c>
      <c r="G229" s="203"/>
      <c r="H229" s="207">
        <v>16.95</v>
      </c>
      <c r="I229" s="208"/>
      <c r="J229" s="203"/>
      <c r="K229" s="203"/>
      <c r="L229" s="209"/>
      <c r="M229" s="210"/>
      <c r="N229" s="211"/>
      <c r="O229" s="211"/>
      <c r="P229" s="211"/>
      <c r="Q229" s="211"/>
      <c r="R229" s="211"/>
      <c r="S229" s="211"/>
      <c r="T229" s="212"/>
      <c r="AT229" s="213" t="s">
        <v>181</v>
      </c>
      <c r="AU229" s="213" t="s">
        <v>87</v>
      </c>
      <c r="AV229" s="13" t="s">
        <v>87</v>
      </c>
      <c r="AW229" s="13" t="s">
        <v>4</v>
      </c>
      <c r="AX229" s="13" t="s">
        <v>85</v>
      </c>
      <c r="AY229" s="213" t="s">
        <v>160</v>
      </c>
    </row>
    <row r="230" spans="1:65" s="2" customFormat="1" ht="44.25" customHeight="1">
      <c r="A230" s="35"/>
      <c r="B230" s="36"/>
      <c r="C230" s="186" t="s">
        <v>397</v>
      </c>
      <c r="D230" s="186" t="s">
        <v>161</v>
      </c>
      <c r="E230" s="187" t="s">
        <v>699</v>
      </c>
      <c r="F230" s="188" t="s">
        <v>700</v>
      </c>
      <c r="G230" s="189" t="s">
        <v>179</v>
      </c>
      <c r="H230" s="190">
        <v>50</v>
      </c>
      <c r="I230" s="191"/>
      <c r="J230" s="192">
        <f>ROUND(I230*H230,2)</f>
        <v>0</v>
      </c>
      <c r="K230" s="193"/>
      <c r="L230" s="40"/>
      <c r="M230" s="194" t="s">
        <v>1</v>
      </c>
      <c r="N230" s="195" t="s">
        <v>42</v>
      </c>
      <c r="O230" s="72"/>
      <c r="P230" s="196">
        <f>O230*H230</f>
        <v>0</v>
      </c>
      <c r="Q230" s="196">
        <v>0</v>
      </c>
      <c r="R230" s="196">
        <f>Q230*H230</f>
        <v>0</v>
      </c>
      <c r="S230" s="196">
        <v>0</v>
      </c>
      <c r="T230" s="197">
        <f>S230*H230</f>
        <v>0</v>
      </c>
      <c r="U230" s="35"/>
      <c r="V230" s="35"/>
      <c r="W230" s="35"/>
      <c r="X230" s="35"/>
      <c r="Y230" s="35"/>
      <c r="Z230" s="35"/>
      <c r="AA230" s="35"/>
      <c r="AB230" s="35"/>
      <c r="AC230" s="35"/>
      <c r="AD230" s="35"/>
      <c r="AE230" s="35"/>
      <c r="AR230" s="198" t="s">
        <v>165</v>
      </c>
      <c r="AT230" s="198" t="s">
        <v>161</v>
      </c>
      <c r="AU230" s="198" t="s">
        <v>87</v>
      </c>
      <c r="AY230" s="18" t="s">
        <v>160</v>
      </c>
      <c r="BE230" s="199">
        <f>IF(N230="základní",J230,0)</f>
        <v>0</v>
      </c>
      <c r="BF230" s="199">
        <f>IF(N230="snížená",J230,0)</f>
        <v>0</v>
      </c>
      <c r="BG230" s="199">
        <f>IF(N230="zákl. přenesená",J230,0)</f>
        <v>0</v>
      </c>
      <c r="BH230" s="199">
        <f>IF(N230="sníž. přenesená",J230,0)</f>
        <v>0</v>
      </c>
      <c r="BI230" s="199">
        <f>IF(N230="nulová",J230,0)</f>
        <v>0</v>
      </c>
      <c r="BJ230" s="18" t="s">
        <v>85</v>
      </c>
      <c r="BK230" s="199">
        <f>ROUND(I230*H230,2)</f>
        <v>0</v>
      </c>
      <c r="BL230" s="18" t="s">
        <v>165</v>
      </c>
      <c r="BM230" s="198" t="s">
        <v>701</v>
      </c>
    </row>
    <row r="231" spans="1:65" s="2" customFormat="1" ht="33" customHeight="1">
      <c r="A231" s="35"/>
      <c r="B231" s="36"/>
      <c r="C231" s="186" t="s">
        <v>401</v>
      </c>
      <c r="D231" s="186" t="s">
        <v>161</v>
      </c>
      <c r="E231" s="187" t="s">
        <v>702</v>
      </c>
      <c r="F231" s="188" t="s">
        <v>703</v>
      </c>
      <c r="G231" s="189" t="s">
        <v>179</v>
      </c>
      <c r="H231" s="190">
        <v>438.287</v>
      </c>
      <c r="I231" s="191"/>
      <c r="J231" s="192">
        <f>ROUND(I231*H231,2)</f>
        <v>0</v>
      </c>
      <c r="K231" s="193"/>
      <c r="L231" s="40"/>
      <c r="M231" s="194" t="s">
        <v>1</v>
      </c>
      <c r="N231" s="195" t="s">
        <v>42</v>
      </c>
      <c r="O231" s="72"/>
      <c r="P231" s="196">
        <f>O231*H231</f>
        <v>0</v>
      </c>
      <c r="Q231" s="196">
        <v>0.098</v>
      </c>
      <c r="R231" s="196">
        <f>Q231*H231</f>
        <v>42.952126</v>
      </c>
      <c r="S231" s="196">
        <v>0</v>
      </c>
      <c r="T231" s="197">
        <f>S231*H231</f>
        <v>0</v>
      </c>
      <c r="U231" s="35"/>
      <c r="V231" s="35"/>
      <c r="W231" s="35"/>
      <c r="X231" s="35"/>
      <c r="Y231" s="35"/>
      <c r="Z231" s="35"/>
      <c r="AA231" s="35"/>
      <c r="AB231" s="35"/>
      <c r="AC231" s="35"/>
      <c r="AD231" s="35"/>
      <c r="AE231" s="35"/>
      <c r="AR231" s="198" t="s">
        <v>165</v>
      </c>
      <c r="AT231" s="198" t="s">
        <v>161</v>
      </c>
      <c r="AU231" s="198" t="s">
        <v>87</v>
      </c>
      <c r="AY231" s="18" t="s">
        <v>160</v>
      </c>
      <c r="BE231" s="199">
        <f>IF(N231="základní",J231,0)</f>
        <v>0</v>
      </c>
      <c r="BF231" s="199">
        <f>IF(N231="snížená",J231,0)</f>
        <v>0</v>
      </c>
      <c r="BG231" s="199">
        <f>IF(N231="zákl. přenesená",J231,0)</f>
        <v>0</v>
      </c>
      <c r="BH231" s="199">
        <f>IF(N231="sníž. přenesená",J231,0)</f>
        <v>0</v>
      </c>
      <c r="BI231" s="199">
        <f>IF(N231="nulová",J231,0)</f>
        <v>0</v>
      </c>
      <c r="BJ231" s="18" t="s">
        <v>85</v>
      </c>
      <c r="BK231" s="199">
        <f>ROUND(I231*H231,2)</f>
        <v>0</v>
      </c>
      <c r="BL231" s="18" t="s">
        <v>165</v>
      </c>
      <c r="BM231" s="198" t="s">
        <v>704</v>
      </c>
    </row>
    <row r="232" spans="2:51" s="13" customFormat="1" ht="11.25">
      <c r="B232" s="202"/>
      <c r="C232" s="203"/>
      <c r="D232" s="204" t="s">
        <v>181</v>
      </c>
      <c r="E232" s="205" t="s">
        <v>1</v>
      </c>
      <c r="F232" s="206" t="s">
        <v>668</v>
      </c>
      <c r="G232" s="203"/>
      <c r="H232" s="207">
        <v>438.287</v>
      </c>
      <c r="I232" s="208"/>
      <c r="J232" s="203"/>
      <c r="K232" s="203"/>
      <c r="L232" s="209"/>
      <c r="M232" s="210"/>
      <c r="N232" s="211"/>
      <c r="O232" s="211"/>
      <c r="P232" s="211"/>
      <c r="Q232" s="211"/>
      <c r="R232" s="211"/>
      <c r="S232" s="211"/>
      <c r="T232" s="212"/>
      <c r="AT232" s="213" t="s">
        <v>181</v>
      </c>
      <c r="AU232" s="213" t="s">
        <v>87</v>
      </c>
      <c r="AV232" s="13" t="s">
        <v>87</v>
      </c>
      <c r="AW232" s="13" t="s">
        <v>32</v>
      </c>
      <c r="AX232" s="13" t="s">
        <v>85</v>
      </c>
      <c r="AY232" s="213" t="s">
        <v>160</v>
      </c>
    </row>
    <row r="233" spans="1:65" s="2" customFormat="1" ht="16.5" customHeight="1">
      <c r="A233" s="35"/>
      <c r="B233" s="36"/>
      <c r="C233" s="234" t="s">
        <v>405</v>
      </c>
      <c r="D233" s="234" t="s">
        <v>325</v>
      </c>
      <c r="E233" s="235" t="s">
        <v>383</v>
      </c>
      <c r="F233" s="236" t="s">
        <v>384</v>
      </c>
      <c r="G233" s="237" t="s">
        <v>179</v>
      </c>
      <c r="H233" s="238">
        <v>451.436</v>
      </c>
      <c r="I233" s="239"/>
      <c r="J233" s="240">
        <f>ROUND(I233*H233,2)</f>
        <v>0</v>
      </c>
      <c r="K233" s="241"/>
      <c r="L233" s="242"/>
      <c r="M233" s="243" t="s">
        <v>1</v>
      </c>
      <c r="N233" s="244" t="s">
        <v>42</v>
      </c>
      <c r="O233" s="72"/>
      <c r="P233" s="196">
        <f>O233*H233</f>
        <v>0</v>
      </c>
      <c r="Q233" s="196">
        <v>0.027</v>
      </c>
      <c r="R233" s="196">
        <f>Q233*H233</f>
        <v>12.188772</v>
      </c>
      <c r="S233" s="196">
        <v>0</v>
      </c>
      <c r="T233" s="197">
        <f>S233*H233</f>
        <v>0</v>
      </c>
      <c r="U233" s="35"/>
      <c r="V233" s="35"/>
      <c r="W233" s="35"/>
      <c r="X233" s="35"/>
      <c r="Y233" s="35"/>
      <c r="Z233" s="35"/>
      <c r="AA233" s="35"/>
      <c r="AB233" s="35"/>
      <c r="AC233" s="35"/>
      <c r="AD233" s="35"/>
      <c r="AE233" s="35"/>
      <c r="AR233" s="198" t="s">
        <v>198</v>
      </c>
      <c r="AT233" s="198" t="s">
        <v>325</v>
      </c>
      <c r="AU233" s="198" t="s">
        <v>87</v>
      </c>
      <c r="AY233" s="18" t="s">
        <v>160</v>
      </c>
      <c r="BE233" s="199">
        <f>IF(N233="základní",J233,0)</f>
        <v>0</v>
      </c>
      <c r="BF233" s="199">
        <f>IF(N233="snížená",J233,0)</f>
        <v>0</v>
      </c>
      <c r="BG233" s="199">
        <f>IF(N233="zákl. přenesená",J233,0)</f>
        <v>0</v>
      </c>
      <c r="BH233" s="199">
        <f>IF(N233="sníž. přenesená",J233,0)</f>
        <v>0</v>
      </c>
      <c r="BI233" s="199">
        <f>IF(N233="nulová",J233,0)</f>
        <v>0</v>
      </c>
      <c r="BJ233" s="18" t="s">
        <v>85</v>
      </c>
      <c r="BK233" s="199">
        <f>ROUND(I233*H233,2)</f>
        <v>0</v>
      </c>
      <c r="BL233" s="18" t="s">
        <v>165</v>
      </c>
      <c r="BM233" s="198" t="s">
        <v>385</v>
      </c>
    </row>
    <row r="234" spans="2:51" s="13" customFormat="1" ht="11.25">
      <c r="B234" s="202"/>
      <c r="C234" s="203"/>
      <c r="D234" s="204" t="s">
        <v>181</v>
      </c>
      <c r="E234" s="203"/>
      <c r="F234" s="206" t="s">
        <v>705</v>
      </c>
      <c r="G234" s="203"/>
      <c r="H234" s="207">
        <v>451.436</v>
      </c>
      <c r="I234" s="208"/>
      <c r="J234" s="203"/>
      <c r="K234" s="203"/>
      <c r="L234" s="209"/>
      <c r="M234" s="210"/>
      <c r="N234" s="211"/>
      <c r="O234" s="211"/>
      <c r="P234" s="211"/>
      <c r="Q234" s="211"/>
      <c r="R234" s="211"/>
      <c r="S234" s="211"/>
      <c r="T234" s="212"/>
      <c r="AT234" s="213" t="s">
        <v>181</v>
      </c>
      <c r="AU234" s="213" t="s">
        <v>87</v>
      </c>
      <c r="AV234" s="13" t="s">
        <v>87</v>
      </c>
      <c r="AW234" s="13" t="s">
        <v>4</v>
      </c>
      <c r="AX234" s="13" t="s">
        <v>85</v>
      </c>
      <c r="AY234" s="213" t="s">
        <v>160</v>
      </c>
    </row>
    <row r="235" spans="1:65" s="2" customFormat="1" ht="16.5" customHeight="1">
      <c r="A235" s="35"/>
      <c r="B235" s="36"/>
      <c r="C235" s="186" t="s">
        <v>350</v>
      </c>
      <c r="D235" s="186" t="s">
        <v>161</v>
      </c>
      <c r="E235" s="187" t="s">
        <v>388</v>
      </c>
      <c r="F235" s="188" t="s">
        <v>389</v>
      </c>
      <c r="G235" s="189" t="s">
        <v>210</v>
      </c>
      <c r="H235" s="190">
        <v>18</v>
      </c>
      <c r="I235" s="191"/>
      <c r="J235" s="192">
        <f>ROUND(I235*H235,2)</f>
        <v>0</v>
      </c>
      <c r="K235" s="193"/>
      <c r="L235" s="40"/>
      <c r="M235" s="194" t="s">
        <v>1</v>
      </c>
      <c r="N235" s="195" t="s">
        <v>42</v>
      </c>
      <c r="O235" s="72"/>
      <c r="P235" s="196">
        <f>O235*H235</f>
        <v>0</v>
      </c>
      <c r="Q235" s="196">
        <v>0.0036</v>
      </c>
      <c r="R235" s="196">
        <f>Q235*H235</f>
        <v>0.0648</v>
      </c>
      <c r="S235" s="196">
        <v>0</v>
      </c>
      <c r="T235" s="197">
        <f>S235*H235</f>
        <v>0</v>
      </c>
      <c r="U235" s="35"/>
      <c r="V235" s="35"/>
      <c r="W235" s="35"/>
      <c r="X235" s="35"/>
      <c r="Y235" s="35"/>
      <c r="Z235" s="35"/>
      <c r="AA235" s="35"/>
      <c r="AB235" s="35"/>
      <c r="AC235" s="35"/>
      <c r="AD235" s="35"/>
      <c r="AE235" s="35"/>
      <c r="AR235" s="198" t="s">
        <v>165</v>
      </c>
      <c r="AT235" s="198" t="s">
        <v>161</v>
      </c>
      <c r="AU235" s="198" t="s">
        <v>87</v>
      </c>
      <c r="AY235" s="18" t="s">
        <v>160</v>
      </c>
      <c r="BE235" s="199">
        <f>IF(N235="základní",J235,0)</f>
        <v>0</v>
      </c>
      <c r="BF235" s="199">
        <f>IF(N235="snížená",J235,0)</f>
        <v>0</v>
      </c>
      <c r="BG235" s="199">
        <f>IF(N235="zákl. přenesená",J235,0)</f>
        <v>0</v>
      </c>
      <c r="BH235" s="199">
        <f>IF(N235="sníž. přenesená",J235,0)</f>
        <v>0</v>
      </c>
      <c r="BI235" s="199">
        <f>IF(N235="nulová",J235,0)</f>
        <v>0</v>
      </c>
      <c r="BJ235" s="18" t="s">
        <v>85</v>
      </c>
      <c r="BK235" s="199">
        <f>ROUND(I235*H235,2)</f>
        <v>0</v>
      </c>
      <c r="BL235" s="18" t="s">
        <v>165</v>
      </c>
      <c r="BM235" s="198" t="s">
        <v>390</v>
      </c>
    </row>
    <row r="236" spans="2:51" s="13" customFormat="1" ht="11.25">
      <c r="B236" s="202"/>
      <c r="C236" s="203"/>
      <c r="D236" s="204" t="s">
        <v>181</v>
      </c>
      <c r="E236" s="205" t="s">
        <v>1</v>
      </c>
      <c r="F236" s="206" t="s">
        <v>706</v>
      </c>
      <c r="G236" s="203"/>
      <c r="H236" s="207">
        <v>18</v>
      </c>
      <c r="I236" s="208"/>
      <c r="J236" s="203"/>
      <c r="K236" s="203"/>
      <c r="L236" s="209"/>
      <c r="M236" s="210"/>
      <c r="N236" s="211"/>
      <c r="O236" s="211"/>
      <c r="P236" s="211"/>
      <c r="Q236" s="211"/>
      <c r="R236" s="211"/>
      <c r="S236" s="211"/>
      <c r="T236" s="212"/>
      <c r="AT236" s="213" t="s">
        <v>181</v>
      </c>
      <c r="AU236" s="213" t="s">
        <v>87</v>
      </c>
      <c r="AV236" s="13" t="s">
        <v>87</v>
      </c>
      <c r="AW236" s="13" t="s">
        <v>32</v>
      </c>
      <c r="AX236" s="13" t="s">
        <v>77</v>
      </c>
      <c r="AY236" s="213" t="s">
        <v>160</v>
      </c>
    </row>
    <row r="237" spans="2:51" s="14" customFormat="1" ht="11.25">
      <c r="B237" s="223"/>
      <c r="C237" s="224"/>
      <c r="D237" s="204" t="s">
        <v>181</v>
      </c>
      <c r="E237" s="225" t="s">
        <v>1</v>
      </c>
      <c r="F237" s="226" t="s">
        <v>281</v>
      </c>
      <c r="G237" s="224"/>
      <c r="H237" s="227">
        <v>18</v>
      </c>
      <c r="I237" s="228"/>
      <c r="J237" s="224"/>
      <c r="K237" s="224"/>
      <c r="L237" s="229"/>
      <c r="M237" s="230"/>
      <c r="N237" s="231"/>
      <c r="O237" s="231"/>
      <c r="P237" s="231"/>
      <c r="Q237" s="231"/>
      <c r="R237" s="231"/>
      <c r="S237" s="231"/>
      <c r="T237" s="232"/>
      <c r="AT237" s="233" t="s">
        <v>181</v>
      </c>
      <c r="AU237" s="233" t="s">
        <v>87</v>
      </c>
      <c r="AV237" s="14" t="s">
        <v>165</v>
      </c>
      <c r="AW237" s="14" t="s">
        <v>32</v>
      </c>
      <c r="AX237" s="14" t="s">
        <v>85</v>
      </c>
      <c r="AY237" s="233" t="s">
        <v>160</v>
      </c>
    </row>
    <row r="238" spans="2:63" s="12" customFormat="1" ht="22.9" customHeight="1">
      <c r="B238" s="172"/>
      <c r="C238" s="173"/>
      <c r="D238" s="174" t="s">
        <v>76</v>
      </c>
      <c r="E238" s="200" t="s">
        <v>198</v>
      </c>
      <c r="F238" s="200" t="s">
        <v>392</v>
      </c>
      <c r="G238" s="173"/>
      <c r="H238" s="173"/>
      <c r="I238" s="176"/>
      <c r="J238" s="201">
        <f>BK238</f>
        <v>0</v>
      </c>
      <c r="K238" s="173"/>
      <c r="L238" s="178"/>
      <c r="M238" s="179"/>
      <c r="N238" s="180"/>
      <c r="O238" s="180"/>
      <c r="P238" s="181">
        <f>P239</f>
        <v>0</v>
      </c>
      <c r="Q238" s="180"/>
      <c r="R238" s="181">
        <f>R239</f>
        <v>0</v>
      </c>
      <c r="S238" s="180"/>
      <c r="T238" s="182">
        <f>T239</f>
        <v>0</v>
      </c>
      <c r="AR238" s="183" t="s">
        <v>85</v>
      </c>
      <c r="AT238" s="184" t="s">
        <v>76</v>
      </c>
      <c r="AU238" s="184" t="s">
        <v>85</v>
      </c>
      <c r="AY238" s="183" t="s">
        <v>160</v>
      </c>
      <c r="BK238" s="185">
        <f>BK239</f>
        <v>0</v>
      </c>
    </row>
    <row r="239" spans="1:65" s="2" customFormat="1" ht="21.75" customHeight="1">
      <c r="A239" s="35"/>
      <c r="B239" s="36"/>
      <c r="C239" s="186" t="s">
        <v>412</v>
      </c>
      <c r="D239" s="186" t="s">
        <v>161</v>
      </c>
      <c r="E239" s="187" t="s">
        <v>707</v>
      </c>
      <c r="F239" s="188" t="s">
        <v>708</v>
      </c>
      <c r="G239" s="189" t="s">
        <v>274</v>
      </c>
      <c r="H239" s="190">
        <v>6</v>
      </c>
      <c r="I239" s="191"/>
      <c r="J239" s="192">
        <f>ROUND(I239*H239,2)</f>
        <v>0</v>
      </c>
      <c r="K239" s="193"/>
      <c r="L239" s="40"/>
      <c r="M239" s="194" t="s">
        <v>1</v>
      </c>
      <c r="N239" s="195" t="s">
        <v>42</v>
      </c>
      <c r="O239" s="72"/>
      <c r="P239" s="196">
        <f>O239*H239</f>
        <v>0</v>
      </c>
      <c r="Q239" s="196">
        <v>0</v>
      </c>
      <c r="R239" s="196">
        <f>Q239*H239</f>
        <v>0</v>
      </c>
      <c r="S239" s="196">
        <v>0</v>
      </c>
      <c r="T239" s="197">
        <f>S239*H239</f>
        <v>0</v>
      </c>
      <c r="U239" s="35"/>
      <c r="V239" s="35"/>
      <c r="W239" s="35"/>
      <c r="X239" s="35"/>
      <c r="Y239" s="35"/>
      <c r="Z239" s="35"/>
      <c r="AA239" s="35"/>
      <c r="AB239" s="35"/>
      <c r="AC239" s="35"/>
      <c r="AD239" s="35"/>
      <c r="AE239" s="35"/>
      <c r="AR239" s="198" t="s">
        <v>165</v>
      </c>
      <c r="AT239" s="198" t="s">
        <v>161</v>
      </c>
      <c r="AU239" s="198" t="s">
        <v>87</v>
      </c>
      <c r="AY239" s="18" t="s">
        <v>160</v>
      </c>
      <c r="BE239" s="199">
        <f>IF(N239="základní",J239,0)</f>
        <v>0</v>
      </c>
      <c r="BF239" s="199">
        <f>IF(N239="snížená",J239,0)</f>
        <v>0</v>
      </c>
      <c r="BG239" s="199">
        <f>IF(N239="zákl. přenesená",J239,0)</f>
        <v>0</v>
      </c>
      <c r="BH239" s="199">
        <f>IF(N239="sníž. přenesená",J239,0)</f>
        <v>0</v>
      </c>
      <c r="BI239" s="199">
        <f>IF(N239="nulová",J239,0)</f>
        <v>0</v>
      </c>
      <c r="BJ239" s="18" t="s">
        <v>85</v>
      </c>
      <c r="BK239" s="199">
        <f>ROUND(I239*H239,2)</f>
        <v>0</v>
      </c>
      <c r="BL239" s="18" t="s">
        <v>165</v>
      </c>
      <c r="BM239" s="198" t="s">
        <v>709</v>
      </c>
    </row>
    <row r="240" spans="2:63" s="12" customFormat="1" ht="22.9" customHeight="1">
      <c r="B240" s="172"/>
      <c r="C240" s="173"/>
      <c r="D240" s="174" t="s">
        <v>76</v>
      </c>
      <c r="E240" s="200" t="s">
        <v>158</v>
      </c>
      <c r="F240" s="200" t="s">
        <v>159</v>
      </c>
      <c r="G240" s="173"/>
      <c r="H240" s="173"/>
      <c r="I240" s="176"/>
      <c r="J240" s="201">
        <f>BK240</f>
        <v>0</v>
      </c>
      <c r="K240" s="173"/>
      <c r="L240" s="178"/>
      <c r="M240" s="179"/>
      <c r="N240" s="180"/>
      <c r="O240" s="180"/>
      <c r="P240" s="181">
        <f>SUM(P241:P299)</f>
        <v>0</v>
      </c>
      <c r="Q240" s="180"/>
      <c r="R240" s="181">
        <f>SUM(R241:R299)</f>
        <v>22.71753534</v>
      </c>
      <c r="S240" s="180"/>
      <c r="T240" s="182">
        <f>SUM(T241:T299)</f>
        <v>0.6</v>
      </c>
      <c r="AR240" s="183" t="s">
        <v>85</v>
      </c>
      <c r="AT240" s="184" t="s">
        <v>76</v>
      </c>
      <c r="AU240" s="184" t="s">
        <v>85</v>
      </c>
      <c r="AY240" s="183" t="s">
        <v>160</v>
      </c>
      <c r="BK240" s="185">
        <f>SUM(BK241:BK299)</f>
        <v>0</v>
      </c>
    </row>
    <row r="241" spans="1:65" s="2" customFormat="1" ht="16.5" customHeight="1">
      <c r="A241" s="35"/>
      <c r="B241" s="36"/>
      <c r="C241" s="186" t="s">
        <v>416</v>
      </c>
      <c r="D241" s="186" t="s">
        <v>161</v>
      </c>
      <c r="E241" s="187" t="s">
        <v>455</v>
      </c>
      <c r="F241" s="188" t="s">
        <v>456</v>
      </c>
      <c r="G241" s="189" t="s">
        <v>164</v>
      </c>
      <c r="H241" s="190">
        <v>6</v>
      </c>
      <c r="I241" s="191"/>
      <c r="J241" s="192">
        <f>ROUND(I241*H241,2)</f>
        <v>0</v>
      </c>
      <c r="K241" s="193"/>
      <c r="L241" s="40"/>
      <c r="M241" s="194" t="s">
        <v>1</v>
      </c>
      <c r="N241" s="195" t="s">
        <v>42</v>
      </c>
      <c r="O241" s="72"/>
      <c r="P241" s="196">
        <f>O241*H241</f>
        <v>0</v>
      </c>
      <c r="Q241" s="196">
        <v>0.0007</v>
      </c>
      <c r="R241" s="196">
        <f>Q241*H241</f>
        <v>0.0042</v>
      </c>
      <c r="S241" s="196">
        <v>0</v>
      </c>
      <c r="T241" s="197">
        <f>S241*H241</f>
        <v>0</v>
      </c>
      <c r="U241" s="35"/>
      <c r="V241" s="35"/>
      <c r="W241" s="35"/>
      <c r="X241" s="35"/>
      <c r="Y241" s="35"/>
      <c r="Z241" s="35"/>
      <c r="AA241" s="35"/>
      <c r="AB241" s="35"/>
      <c r="AC241" s="35"/>
      <c r="AD241" s="35"/>
      <c r="AE241" s="35"/>
      <c r="AR241" s="198" t="s">
        <v>165</v>
      </c>
      <c r="AT241" s="198" t="s">
        <v>161</v>
      </c>
      <c r="AU241" s="198" t="s">
        <v>87</v>
      </c>
      <c r="AY241" s="18" t="s">
        <v>160</v>
      </c>
      <c r="BE241" s="199">
        <f>IF(N241="základní",J241,0)</f>
        <v>0</v>
      </c>
      <c r="BF241" s="199">
        <f>IF(N241="snížená",J241,0)</f>
        <v>0</v>
      </c>
      <c r="BG241" s="199">
        <f>IF(N241="zákl. přenesená",J241,0)</f>
        <v>0</v>
      </c>
      <c r="BH241" s="199">
        <f>IF(N241="sníž. přenesená",J241,0)</f>
        <v>0</v>
      </c>
      <c r="BI241" s="199">
        <f>IF(N241="nulová",J241,0)</f>
        <v>0</v>
      </c>
      <c r="BJ241" s="18" t="s">
        <v>85</v>
      </c>
      <c r="BK241" s="199">
        <f>ROUND(I241*H241,2)</f>
        <v>0</v>
      </c>
      <c r="BL241" s="18" t="s">
        <v>165</v>
      </c>
      <c r="BM241" s="198" t="s">
        <v>457</v>
      </c>
    </row>
    <row r="242" spans="2:51" s="13" customFormat="1" ht="11.25">
      <c r="B242" s="202"/>
      <c r="C242" s="203"/>
      <c r="D242" s="204" t="s">
        <v>181</v>
      </c>
      <c r="E242" s="205" t="s">
        <v>1</v>
      </c>
      <c r="F242" s="206" t="s">
        <v>710</v>
      </c>
      <c r="G242" s="203"/>
      <c r="H242" s="207">
        <v>1</v>
      </c>
      <c r="I242" s="208"/>
      <c r="J242" s="203"/>
      <c r="K242" s="203"/>
      <c r="L242" s="209"/>
      <c r="M242" s="210"/>
      <c r="N242" s="211"/>
      <c r="O242" s="211"/>
      <c r="P242" s="211"/>
      <c r="Q242" s="211"/>
      <c r="R242" s="211"/>
      <c r="S242" s="211"/>
      <c r="T242" s="212"/>
      <c r="AT242" s="213" t="s">
        <v>181</v>
      </c>
      <c r="AU242" s="213" t="s">
        <v>87</v>
      </c>
      <c r="AV242" s="13" t="s">
        <v>87</v>
      </c>
      <c r="AW242" s="13" t="s">
        <v>32</v>
      </c>
      <c r="AX242" s="13" t="s">
        <v>77</v>
      </c>
      <c r="AY242" s="213" t="s">
        <v>160</v>
      </c>
    </row>
    <row r="243" spans="2:51" s="13" customFormat="1" ht="11.25">
      <c r="B243" s="202"/>
      <c r="C243" s="203"/>
      <c r="D243" s="204" t="s">
        <v>181</v>
      </c>
      <c r="E243" s="205" t="s">
        <v>1</v>
      </c>
      <c r="F243" s="206" t="s">
        <v>711</v>
      </c>
      <c r="G243" s="203"/>
      <c r="H243" s="207">
        <v>1</v>
      </c>
      <c r="I243" s="208"/>
      <c r="J243" s="203"/>
      <c r="K243" s="203"/>
      <c r="L243" s="209"/>
      <c r="M243" s="210"/>
      <c r="N243" s="211"/>
      <c r="O243" s="211"/>
      <c r="P243" s="211"/>
      <c r="Q243" s="211"/>
      <c r="R243" s="211"/>
      <c r="S243" s="211"/>
      <c r="T243" s="212"/>
      <c r="AT243" s="213" t="s">
        <v>181</v>
      </c>
      <c r="AU243" s="213" t="s">
        <v>87</v>
      </c>
      <c r="AV243" s="13" t="s">
        <v>87</v>
      </c>
      <c r="AW243" s="13" t="s">
        <v>32</v>
      </c>
      <c r="AX243" s="13" t="s">
        <v>77</v>
      </c>
      <c r="AY243" s="213" t="s">
        <v>160</v>
      </c>
    </row>
    <row r="244" spans="2:51" s="13" customFormat="1" ht="11.25">
      <c r="B244" s="202"/>
      <c r="C244" s="203"/>
      <c r="D244" s="204" t="s">
        <v>181</v>
      </c>
      <c r="E244" s="205" t="s">
        <v>1</v>
      </c>
      <c r="F244" s="206" t="s">
        <v>712</v>
      </c>
      <c r="G244" s="203"/>
      <c r="H244" s="207">
        <v>1</v>
      </c>
      <c r="I244" s="208"/>
      <c r="J244" s="203"/>
      <c r="K244" s="203"/>
      <c r="L244" s="209"/>
      <c r="M244" s="210"/>
      <c r="N244" s="211"/>
      <c r="O244" s="211"/>
      <c r="P244" s="211"/>
      <c r="Q244" s="211"/>
      <c r="R244" s="211"/>
      <c r="S244" s="211"/>
      <c r="T244" s="212"/>
      <c r="AT244" s="213" t="s">
        <v>181</v>
      </c>
      <c r="AU244" s="213" t="s">
        <v>87</v>
      </c>
      <c r="AV244" s="13" t="s">
        <v>87</v>
      </c>
      <c r="AW244" s="13" t="s">
        <v>32</v>
      </c>
      <c r="AX244" s="13" t="s">
        <v>77</v>
      </c>
      <c r="AY244" s="213" t="s">
        <v>160</v>
      </c>
    </row>
    <row r="245" spans="2:51" s="13" customFormat="1" ht="11.25">
      <c r="B245" s="202"/>
      <c r="C245" s="203"/>
      <c r="D245" s="204" t="s">
        <v>181</v>
      </c>
      <c r="E245" s="205" t="s">
        <v>1</v>
      </c>
      <c r="F245" s="206" t="s">
        <v>713</v>
      </c>
      <c r="G245" s="203"/>
      <c r="H245" s="207">
        <v>1</v>
      </c>
      <c r="I245" s="208"/>
      <c r="J245" s="203"/>
      <c r="K245" s="203"/>
      <c r="L245" s="209"/>
      <c r="M245" s="210"/>
      <c r="N245" s="211"/>
      <c r="O245" s="211"/>
      <c r="P245" s="211"/>
      <c r="Q245" s="211"/>
      <c r="R245" s="211"/>
      <c r="S245" s="211"/>
      <c r="T245" s="212"/>
      <c r="AT245" s="213" t="s">
        <v>181</v>
      </c>
      <c r="AU245" s="213" t="s">
        <v>87</v>
      </c>
      <c r="AV245" s="13" t="s">
        <v>87</v>
      </c>
      <c r="AW245" s="13" t="s">
        <v>32</v>
      </c>
      <c r="AX245" s="13" t="s">
        <v>77</v>
      </c>
      <c r="AY245" s="213" t="s">
        <v>160</v>
      </c>
    </row>
    <row r="246" spans="2:51" s="13" customFormat="1" ht="11.25">
      <c r="B246" s="202"/>
      <c r="C246" s="203"/>
      <c r="D246" s="204" t="s">
        <v>181</v>
      </c>
      <c r="E246" s="205" t="s">
        <v>1</v>
      </c>
      <c r="F246" s="206" t="s">
        <v>714</v>
      </c>
      <c r="G246" s="203"/>
      <c r="H246" s="207">
        <v>2</v>
      </c>
      <c r="I246" s="208"/>
      <c r="J246" s="203"/>
      <c r="K246" s="203"/>
      <c r="L246" s="209"/>
      <c r="M246" s="210"/>
      <c r="N246" s="211"/>
      <c r="O246" s="211"/>
      <c r="P246" s="211"/>
      <c r="Q246" s="211"/>
      <c r="R246" s="211"/>
      <c r="S246" s="211"/>
      <c r="T246" s="212"/>
      <c r="AT246" s="213" t="s">
        <v>181</v>
      </c>
      <c r="AU246" s="213" t="s">
        <v>87</v>
      </c>
      <c r="AV246" s="13" t="s">
        <v>87</v>
      </c>
      <c r="AW246" s="13" t="s">
        <v>32</v>
      </c>
      <c r="AX246" s="13" t="s">
        <v>77</v>
      </c>
      <c r="AY246" s="213" t="s">
        <v>160</v>
      </c>
    </row>
    <row r="247" spans="2:51" s="14" customFormat="1" ht="11.25">
      <c r="B247" s="223"/>
      <c r="C247" s="224"/>
      <c r="D247" s="204" t="s">
        <v>181</v>
      </c>
      <c r="E247" s="225" t="s">
        <v>1</v>
      </c>
      <c r="F247" s="226" t="s">
        <v>281</v>
      </c>
      <c r="G247" s="224"/>
      <c r="H247" s="227">
        <v>6</v>
      </c>
      <c r="I247" s="228"/>
      <c r="J247" s="224"/>
      <c r="K247" s="224"/>
      <c r="L247" s="229"/>
      <c r="M247" s="230"/>
      <c r="N247" s="231"/>
      <c r="O247" s="231"/>
      <c r="P247" s="231"/>
      <c r="Q247" s="231"/>
      <c r="R247" s="231"/>
      <c r="S247" s="231"/>
      <c r="T247" s="232"/>
      <c r="AT247" s="233" t="s">
        <v>181</v>
      </c>
      <c r="AU247" s="233" t="s">
        <v>87</v>
      </c>
      <c r="AV247" s="14" t="s">
        <v>165</v>
      </c>
      <c r="AW247" s="14" t="s">
        <v>32</v>
      </c>
      <c r="AX247" s="14" t="s">
        <v>85</v>
      </c>
      <c r="AY247" s="233" t="s">
        <v>160</v>
      </c>
    </row>
    <row r="248" spans="1:65" s="2" customFormat="1" ht="16.5" customHeight="1">
      <c r="A248" s="35"/>
      <c r="B248" s="36"/>
      <c r="C248" s="234" t="s">
        <v>421</v>
      </c>
      <c r="D248" s="234" t="s">
        <v>325</v>
      </c>
      <c r="E248" s="235" t="s">
        <v>461</v>
      </c>
      <c r="F248" s="236" t="s">
        <v>462</v>
      </c>
      <c r="G248" s="237" t="s">
        <v>164</v>
      </c>
      <c r="H248" s="238">
        <v>3</v>
      </c>
      <c r="I248" s="239"/>
      <c r="J248" s="240">
        <f>ROUND(I248*H248,2)</f>
        <v>0</v>
      </c>
      <c r="K248" s="241"/>
      <c r="L248" s="242"/>
      <c r="M248" s="243" t="s">
        <v>1</v>
      </c>
      <c r="N248" s="244" t="s">
        <v>42</v>
      </c>
      <c r="O248" s="72"/>
      <c r="P248" s="196">
        <f>O248*H248</f>
        <v>0</v>
      </c>
      <c r="Q248" s="196">
        <v>0.0035</v>
      </c>
      <c r="R248" s="196">
        <f>Q248*H248</f>
        <v>0.0105</v>
      </c>
      <c r="S248" s="196">
        <v>0</v>
      </c>
      <c r="T248" s="197">
        <f>S248*H248</f>
        <v>0</v>
      </c>
      <c r="U248" s="35"/>
      <c r="V248" s="35"/>
      <c r="W248" s="35"/>
      <c r="X248" s="35"/>
      <c r="Y248" s="35"/>
      <c r="Z248" s="35"/>
      <c r="AA248" s="35"/>
      <c r="AB248" s="35"/>
      <c r="AC248" s="35"/>
      <c r="AD248" s="35"/>
      <c r="AE248" s="35"/>
      <c r="AR248" s="198" t="s">
        <v>198</v>
      </c>
      <c r="AT248" s="198" t="s">
        <v>325</v>
      </c>
      <c r="AU248" s="198" t="s">
        <v>87</v>
      </c>
      <c r="AY248" s="18" t="s">
        <v>160</v>
      </c>
      <c r="BE248" s="199">
        <f>IF(N248="základní",J248,0)</f>
        <v>0</v>
      </c>
      <c r="BF248" s="199">
        <f>IF(N248="snížená",J248,0)</f>
        <v>0</v>
      </c>
      <c r="BG248" s="199">
        <f>IF(N248="zákl. přenesená",J248,0)</f>
        <v>0</v>
      </c>
      <c r="BH248" s="199">
        <f>IF(N248="sníž. přenesená",J248,0)</f>
        <v>0</v>
      </c>
      <c r="BI248" s="199">
        <f>IF(N248="nulová",J248,0)</f>
        <v>0</v>
      </c>
      <c r="BJ248" s="18" t="s">
        <v>85</v>
      </c>
      <c r="BK248" s="199">
        <f>ROUND(I248*H248,2)</f>
        <v>0</v>
      </c>
      <c r="BL248" s="18" t="s">
        <v>165</v>
      </c>
      <c r="BM248" s="198" t="s">
        <v>463</v>
      </c>
    </row>
    <row r="249" spans="1:47" s="2" customFormat="1" ht="29.25">
      <c r="A249" s="35"/>
      <c r="B249" s="36"/>
      <c r="C249" s="37"/>
      <c r="D249" s="204" t="s">
        <v>187</v>
      </c>
      <c r="E249" s="37"/>
      <c r="F249" s="214" t="s">
        <v>715</v>
      </c>
      <c r="G249" s="37"/>
      <c r="H249" s="37"/>
      <c r="I249" s="215"/>
      <c r="J249" s="37"/>
      <c r="K249" s="37"/>
      <c r="L249" s="40"/>
      <c r="M249" s="216"/>
      <c r="N249" s="217"/>
      <c r="O249" s="72"/>
      <c r="P249" s="72"/>
      <c r="Q249" s="72"/>
      <c r="R249" s="72"/>
      <c r="S249" s="72"/>
      <c r="T249" s="73"/>
      <c r="U249" s="35"/>
      <c r="V249" s="35"/>
      <c r="W249" s="35"/>
      <c r="X249" s="35"/>
      <c r="Y249" s="35"/>
      <c r="Z249" s="35"/>
      <c r="AA249" s="35"/>
      <c r="AB249" s="35"/>
      <c r="AC249" s="35"/>
      <c r="AD249" s="35"/>
      <c r="AE249" s="35"/>
      <c r="AT249" s="18" t="s">
        <v>187</v>
      </c>
      <c r="AU249" s="18" t="s">
        <v>87</v>
      </c>
    </row>
    <row r="250" spans="1:65" s="2" customFormat="1" ht="16.5" customHeight="1">
      <c r="A250" s="35"/>
      <c r="B250" s="36"/>
      <c r="C250" s="234" t="s">
        <v>425</v>
      </c>
      <c r="D250" s="234" t="s">
        <v>325</v>
      </c>
      <c r="E250" s="235" t="s">
        <v>619</v>
      </c>
      <c r="F250" s="236" t="s">
        <v>620</v>
      </c>
      <c r="G250" s="237" t="s">
        <v>164</v>
      </c>
      <c r="H250" s="238">
        <v>1</v>
      </c>
      <c r="I250" s="239"/>
      <c r="J250" s="240">
        <f>ROUND(I250*H250,2)</f>
        <v>0</v>
      </c>
      <c r="K250" s="241"/>
      <c r="L250" s="242"/>
      <c r="M250" s="243" t="s">
        <v>1</v>
      </c>
      <c r="N250" s="244" t="s">
        <v>42</v>
      </c>
      <c r="O250" s="72"/>
      <c r="P250" s="196">
        <f>O250*H250</f>
        <v>0</v>
      </c>
      <c r="Q250" s="196">
        <v>0.0026</v>
      </c>
      <c r="R250" s="196">
        <f>Q250*H250</f>
        <v>0.0026</v>
      </c>
      <c r="S250" s="196">
        <v>0</v>
      </c>
      <c r="T250" s="197">
        <f>S250*H250</f>
        <v>0</v>
      </c>
      <c r="U250" s="35"/>
      <c r="V250" s="35"/>
      <c r="W250" s="35"/>
      <c r="X250" s="35"/>
      <c r="Y250" s="35"/>
      <c r="Z250" s="35"/>
      <c r="AA250" s="35"/>
      <c r="AB250" s="35"/>
      <c r="AC250" s="35"/>
      <c r="AD250" s="35"/>
      <c r="AE250" s="35"/>
      <c r="AR250" s="198" t="s">
        <v>198</v>
      </c>
      <c r="AT250" s="198" t="s">
        <v>325</v>
      </c>
      <c r="AU250" s="198" t="s">
        <v>87</v>
      </c>
      <c r="AY250" s="18" t="s">
        <v>160</v>
      </c>
      <c r="BE250" s="199">
        <f>IF(N250="základní",J250,0)</f>
        <v>0</v>
      </c>
      <c r="BF250" s="199">
        <f>IF(N250="snížená",J250,0)</f>
        <v>0</v>
      </c>
      <c r="BG250" s="199">
        <f>IF(N250="zákl. přenesená",J250,0)</f>
        <v>0</v>
      </c>
      <c r="BH250" s="199">
        <f>IF(N250="sníž. přenesená",J250,0)</f>
        <v>0</v>
      </c>
      <c r="BI250" s="199">
        <f>IF(N250="nulová",J250,0)</f>
        <v>0</v>
      </c>
      <c r="BJ250" s="18" t="s">
        <v>85</v>
      </c>
      <c r="BK250" s="199">
        <f>ROUND(I250*H250,2)</f>
        <v>0</v>
      </c>
      <c r="BL250" s="18" t="s">
        <v>165</v>
      </c>
      <c r="BM250" s="198" t="s">
        <v>716</v>
      </c>
    </row>
    <row r="251" spans="1:47" s="2" customFormat="1" ht="19.5">
      <c r="A251" s="35"/>
      <c r="B251" s="36"/>
      <c r="C251" s="37"/>
      <c r="D251" s="204" t="s">
        <v>187</v>
      </c>
      <c r="E251" s="37"/>
      <c r="F251" s="214" t="s">
        <v>717</v>
      </c>
      <c r="G251" s="37"/>
      <c r="H251" s="37"/>
      <c r="I251" s="215"/>
      <c r="J251" s="37"/>
      <c r="K251" s="37"/>
      <c r="L251" s="40"/>
      <c r="M251" s="216"/>
      <c r="N251" s="217"/>
      <c r="O251" s="72"/>
      <c r="P251" s="72"/>
      <c r="Q251" s="72"/>
      <c r="R251" s="72"/>
      <c r="S251" s="72"/>
      <c r="T251" s="73"/>
      <c r="U251" s="35"/>
      <c r="V251" s="35"/>
      <c r="W251" s="35"/>
      <c r="X251" s="35"/>
      <c r="Y251" s="35"/>
      <c r="Z251" s="35"/>
      <c r="AA251" s="35"/>
      <c r="AB251" s="35"/>
      <c r="AC251" s="35"/>
      <c r="AD251" s="35"/>
      <c r="AE251" s="35"/>
      <c r="AT251" s="18" t="s">
        <v>187</v>
      </c>
      <c r="AU251" s="18" t="s">
        <v>87</v>
      </c>
    </row>
    <row r="252" spans="1:65" s="2" customFormat="1" ht="16.5" customHeight="1">
      <c r="A252" s="35"/>
      <c r="B252" s="36"/>
      <c r="C252" s="234" t="s">
        <v>430</v>
      </c>
      <c r="D252" s="234" t="s">
        <v>325</v>
      </c>
      <c r="E252" s="235" t="s">
        <v>718</v>
      </c>
      <c r="F252" s="236" t="s">
        <v>719</v>
      </c>
      <c r="G252" s="237" t="s">
        <v>164</v>
      </c>
      <c r="H252" s="238">
        <v>1</v>
      </c>
      <c r="I252" s="239"/>
      <c r="J252" s="240">
        <f>ROUND(I252*H252,2)</f>
        <v>0</v>
      </c>
      <c r="K252" s="241"/>
      <c r="L252" s="242"/>
      <c r="M252" s="243" t="s">
        <v>1</v>
      </c>
      <c r="N252" s="244" t="s">
        <v>42</v>
      </c>
      <c r="O252" s="72"/>
      <c r="P252" s="196">
        <f>O252*H252</f>
        <v>0</v>
      </c>
      <c r="Q252" s="196">
        <v>0.005</v>
      </c>
      <c r="R252" s="196">
        <f>Q252*H252</f>
        <v>0.005</v>
      </c>
      <c r="S252" s="196">
        <v>0</v>
      </c>
      <c r="T252" s="197">
        <f>S252*H252</f>
        <v>0</v>
      </c>
      <c r="U252" s="35"/>
      <c r="V252" s="35"/>
      <c r="W252" s="35"/>
      <c r="X252" s="35"/>
      <c r="Y252" s="35"/>
      <c r="Z252" s="35"/>
      <c r="AA252" s="35"/>
      <c r="AB252" s="35"/>
      <c r="AC252" s="35"/>
      <c r="AD252" s="35"/>
      <c r="AE252" s="35"/>
      <c r="AR252" s="198" t="s">
        <v>198</v>
      </c>
      <c r="AT252" s="198" t="s">
        <v>325</v>
      </c>
      <c r="AU252" s="198" t="s">
        <v>87</v>
      </c>
      <c r="AY252" s="18" t="s">
        <v>160</v>
      </c>
      <c r="BE252" s="199">
        <f>IF(N252="základní",J252,0)</f>
        <v>0</v>
      </c>
      <c r="BF252" s="199">
        <f>IF(N252="snížená",J252,0)</f>
        <v>0</v>
      </c>
      <c r="BG252" s="199">
        <f>IF(N252="zákl. přenesená",J252,0)</f>
        <v>0</v>
      </c>
      <c r="BH252" s="199">
        <f>IF(N252="sníž. přenesená",J252,0)</f>
        <v>0</v>
      </c>
      <c r="BI252" s="199">
        <f>IF(N252="nulová",J252,0)</f>
        <v>0</v>
      </c>
      <c r="BJ252" s="18" t="s">
        <v>85</v>
      </c>
      <c r="BK252" s="199">
        <f>ROUND(I252*H252,2)</f>
        <v>0</v>
      </c>
      <c r="BL252" s="18" t="s">
        <v>165</v>
      </c>
      <c r="BM252" s="198" t="s">
        <v>720</v>
      </c>
    </row>
    <row r="253" spans="1:47" s="2" customFormat="1" ht="19.5">
      <c r="A253" s="35"/>
      <c r="B253" s="36"/>
      <c r="C253" s="37"/>
      <c r="D253" s="204" t="s">
        <v>187</v>
      </c>
      <c r="E253" s="37"/>
      <c r="F253" s="214" t="s">
        <v>721</v>
      </c>
      <c r="G253" s="37"/>
      <c r="H253" s="37"/>
      <c r="I253" s="215"/>
      <c r="J253" s="37"/>
      <c r="K253" s="37"/>
      <c r="L253" s="40"/>
      <c r="M253" s="216"/>
      <c r="N253" s="217"/>
      <c r="O253" s="72"/>
      <c r="P253" s="72"/>
      <c r="Q253" s="72"/>
      <c r="R253" s="72"/>
      <c r="S253" s="72"/>
      <c r="T253" s="73"/>
      <c r="U253" s="35"/>
      <c r="V253" s="35"/>
      <c r="W253" s="35"/>
      <c r="X253" s="35"/>
      <c r="Y253" s="35"/>
      <c r="Z253" s="35"/>
      <c r="AA253" s="35"/>
      <c r="AB253" s="35"/>
      <c r="AC253" s="35"/>
      <c r="AD253" s="35"/>
      <c r="AE253" s="35"/>
      <c r="AT253" s="18" t="s">
        <v>187</v>
      </c>
      <c r="AU253" s="18" t="s">
        <v>87</v>
      </c>
    </row>
    <row r="254" spans="1:65" s="2" customFormat="1" ht="16.5" customHeight="1">
      <c r="A254" s="35"/>
      <c r="B254" s="36"/>
      <c r="C254" s="234" t="s">
        <v>364</v>
      </c>
      <c r="D254" s="234" t="s">
        <v>325</v>
      </c>
      <c r="E254" s="235" t="s">
        <v>722</v>
      </c>
      <c r="F254" s="236" t="s">
        <v>723</v>
      </c>
      <c r="G254" s="237" t="s">
        <v>164</v>
      </c>
      <c r="H254" s="238">
        <v>1</v>
      </c>
      <c r="I254" s="239"/>
      <c r="J254" s="240">
        <f>ROUND(I254*H254,2)</f>
        <v>0</v>
      </c>
      <c r="K254" s="241"/>
      <c r="L254" s="242"/>
      <c r="M254" s="243" t="s">
        <v>1</v>
      </c>
      <c r="N254" s="244" t="s">
        <v>42</v>
      </c>
      <c r="O254" s="72"/>
      <c r="P254" s="196">
        <f>O254*H254</f>
        <v>0</v>
      </c>
      <c r="Q254" s="196">
        <v>0.0025</v>
      </c>
      <c r="R254" s="196">
        <f>Q254*H254</f>
        <v>0.0025</v>
      </c>
      <c r="S254" s="196">
        <v>0</v>
      </c>
      <c r="T254" s="197">
        <f>S254*H254</f>
        <v>0</v>
      </c>
      <c r="U254" s="35"/>
      <c r="V254" s="35"/>
      <c r="W254" s="35"/>
      <c r="X254" s="35"/>
      <c r="Y254" s="35"/>
      <c r="Z254" s="35"/>
      <c r="AA254" s="35"/>
      <c r="AB254" s="35"/>
      <c r="AC254" s="35"/>
      <c r="AD254" s="35"/>
      <c r="AE254" s="35"/>
      <c r="AR254" s="198" t="s">
        <v>198</v>
      </c>
      <c r="AT254" s="198" t="s">
        <v>325</v>
      </c>
      <c r="AU254" s="198" t="s">
        <v>87</v>
      </c>
      <c r="AY254" s="18" t="s">
        <v>160</v>
      </c>
      <c r="BE254" s="199">
        <f>IF(N254="základní",J254,0)</f>
        <v>0</v>
      </c>
      <c r="BF254" s="199">
        <f>IF(N254="snížená",J254,0)</f>
        <v>0</v>
      </c>
      <c r="BG254" s="199">
        <f>IF(N254="zákl. přenesená",J254,0)</f>
        <v>0</v>
      </c>
      <c r="BH254" s="199">
        <f>IF(N254="sníž. přenesená",J254,0)</f>
        <v>0</v>
      </c>
      <c r="BI254" s="199">
        <f>IF(N254="nulová",J254,0)</f>
        <v>0</v>
      </c>
      <c r="BJ254" s="18" t="s">
        <v>85</v>
      </c>
      <c r="BK254" s="199">
        <f>ROUND(I254*H254,2)</f>
        <v>0</v>
      </c>
      <c r="BL254" s="18" t="s">
        <v>165</v>
      </c>
      <c r="BM254" s="198" t="s">
        <v>724</v>
      </c>
    </row>
    <row r="255" spans="1:47" s="2" customFormat="1" ht="19.5">
      <c r="A255" s="35"/>
      <c r="B255" s="36"/>
      <c r="C255" s="37"/>
      <c r="D255" s="204" t="s">
        <v>187</v>
      </c>
      <c r="E255" s="37"/>
      <c r="F255" s="214" t="s">
        <v>725</v>
      </c>
      <c r="G255" s="37"/>
      <c r="H255" s="37"/>
      <c r="I255" s="215"/>
      <c r="J255" s="37"/>
      <c r="K255" s="37"/>
      <c r="L255" s="40"/>
      <c r="M255" s="216"/>
      <c r="N255" s="217"/>
      <c r="O255" s="72"/>
      <c r="P255" s="72"/>
      <c r="Q255" s="72"/>
      <c r="R255" s="72"/>
      <c r="S255" s="72"/>
      <c r="T255" s="73"/>
      <c r="U255" s="35"/>
      <c r="V255" s="35"/>
      <c r="W255" s="35"/>
      <c r="X255" s="35"/>
      <c r="Y255" s="35"/>
      <c r="Z255" s="35"/>
      <c r="AA255" s="35"/>
      <c r="AB255" s="35"/>
      <c r="AC255" s="35"/>
      <c r="AD255" s="35"/>
      <c r="AE255" s="35"/>
      <c r="AT255" s="18" t="s">
        <v>187</v>
      </c>
      <c r="AU255" s="18" t="s">
        <v>87</v>
      </c>
    </row>
    <row r="256" spans="1:65" s="2" customFormat="1" ht="16.5" customHeight="1">
      <c r="A256" s="35"/>
      <c r="B256" s="36"/>
      <c r="C256" s="186" t="s">
        <v>437</v>
      </c>
      <c r="D256" s="186" t="s">
        <v>161</v>
      </c>
      <c r="E256" s="187" t="s">
        <v>471</v>
      </c>
      <c r="F256" s="188" t="s">
        <v>472</v>
      </c>
      <c r="G256" s="189" t="s">
        <v>164</v>
      </c>
      <c r="H256" s="190">
        <v>5</v>
      </c>
      <c r="I256" s="191"/>
      <c r="J256" s="192">
        <f>ROUND(I256*H256,2)</f>
        <v>0</v>
      </c>
      <c r="K256" s="193"/>
      <c r="L256" s="40"/>
      <c r="M256" s="194" t="s">
        <v>1</v>
      </c>
      <c r="N256" s="195" t="s">
        <v>42</v>
      </c>
      <c r="O256" s="72"/>
      <c r="P256" s="196">
        <f>O256*H256</f>
        <v>0</v>
      </c>
      <c r="Q256" s="196">
        <v>0.11241</v>
      </c>
      <c r="R256" s="196">
        <f>Q256*H256</f>
        <v>0.5620499999999999</v>
      </c>
      <c r="S256" s="196">
        <v>0</v>
      </c>
      <c r="T256" s="197">
        <f>S256*H256</f>
        <v>0</v>
      </c>
      <c r="U256" s="35"/>
      <c r="V256" s="35"/>
      <c r="W256" s="35"/>
      <c r="X256" s="35"/>
      <c r="Y256" s="35"/>
      <c r="Z256" s="35"/>
      <c r="AA256" s="35"/>
      <c r="AB256" s="35"/>
      <c r="AC256" s="35"/>
      <c r="AD256" s="35"/>
      <c r="AE256" s="35"/>
      <c r="AR256" s="198" t="s">
        <v>165</v>
      </c>
      <c r="AT256" s="198" t="s">
        <v>161</v>
      </c>
      <c r="AU256" s="198" t="s">
        <v>87</v>
      </c>
      <c r="AY256" s="18" t="s">
        <v>160</v>
      </c>
      <c r="BE256" s="199">
        <f>IF(N256="základní",J256,0)</f>
        <v>0</v>
      </c>
      <c r="BF256" s="199">
        <f>IF(N256="snížená",J256,0)</f>
        <v>0</v>
      </c>
      <c r="BG256" s="199">
        <f>IF(N256="zákl. přenesená",J256,0)</f>
        <v>0</v>
      </c>
      <c r="BH256" s="199">
        <f>IF(N256="sníž. přenesená",J256,0)</f>
        <v>0</v>
      </c>
      <c r="BI256" s="199">
        <f>IF(N256="nulová",J256,0)</f>
        <v>0</v>
      </c>
      <c r="BJ256" s="18" t="s">
        <v>85</v>
      </c>
      <c r="BK256" s="199">
        <f>ROUND(I256*H256,2)</f>
        <v>0</v>
      </c>
      <c r="BL256" s="18" t="s">
        <v>165</v>
      </c>
      <c r="BM256" s="198" t="s">
        <v>473</v>
      </c>
    </row>
    <row r="257" spans="1:65" s="2" customFormat="1" ht="16.5" customHeight="1">
      <c r="A257" s="35"/>
      <c r="B257" s="36"/>
      <c r="C257" s="234" t="s">
        <v>441</v>
      </c>
      <c r="D257" s="234" t="s">
        <v>325</v>
      </c>
      <c r="E257" s="235" t="s">
        <v>475</v>
      </c>
      <c r="F257" s="236" t="s">
        <v>476</v>
      </c>
      <c r="G257" s="237" t="s">
        <v>164</v>
      </c>
      <c r="H257" s="238">
        <v>5</v>
      </c>
      <c r="I257" s="239"/>
      <c r="J257" s="240">
        <f>ROUND(I257*H257,2)</f>
        <v>0</v>
      </c>
      <c r="K257" s="241"/>
      <c r="L257" s="242"/>
      <c r="M257" s="243" t="s">
        <v>1</v>
      </c>
      <c r="N257" s="244" t="s">
        <v>42</v>
      </c>
      <c r="O257" s="72"/>
      <c r="P257" s="196">
        <f>O257*H257</f>
        <v>0</v>
      </c>
      <c r="Q257" s="196">
        <v>0.0065</v>
      </c>
      <c r="R257" s="196">
        <f>Q257*H257</f>
        <v>0.0325</v>
      </c>
      <c r="S257" s="196">
        <v>0</v>
      </c>
      <c r="T257" s="197">
        <f>S257*H257</f>
        <v>0</v>
      </c>
      <c r="U257" s="35"/>
      <c r="V257" s="35"/>
      <c r="W257" s="35"/>
      <c r="X257" s="35"/>
      <c r="Y257" s="35"/>
      <c r="Z257" s="35"/>
      <c r="AA257" s="35"/>
      <c r="AB257" s="35"/>
      <c r="AC257" s="35"/>
      <c r="AD257" s="35"/>
      <c r="AE257" s="35"/>
      <c r="AR257" s="198" t="s">
        <v>198</v>
      </c>
      <c r="AT257" s="198" t="s">
        <v>325</v>
      </c>
      <c r="AU257" s="198" t="s">
        <v>87</v>
      </c>
      <c r="AY257" s="18" t="s">
        <v>160</v>
      </c>
      <c r="BE257" s="199">
        <f>IF(N257="základní",J257,0)</f>
        <v>0</v>
      </c>
      <c r="BF257" s="199">
        <f>IF(N257="snížená",J257,0)</f>
        <v>0</v>
      </c>
      <c r="BG257" s="199">
        <f>IF(N257="zákl. přenesená",J257,0)</f>
        <v>0</v>
      </c>
      <c r="BH257" s="199">
        <f>IF(N257="sníž. přenesená",J257,0)</f>
        <v>0</v>
      </c>
      <c r="BI257" s="199">
        <f>IF(N257="nulová",J257,0)</f>
        <v>0</v>
      </c>
      <c r="BJ257" s="18" t="s">
        <v>85</v>
      </c>
      <c r="BK257" s="199">
        <f>ROUND(I257*H257,2)</f>
        <v>0</v>
      </c>
      <c r="BL257" s="18" t="s">
        <v>165</v>
      </c>
      <c r="BM257" s="198" t="s">
        <v>477</v>
      </c>
    </row>
    <row r="258" spans="1:65" s="2" customFormat="1" ht="16.5" customHeight="1">
      <c r="A258" s="35"/>
      <c r="B258" s="36"/>
      <c r="C258" s="186" t="s">
        <v>445</v>
      </c>
      <c r="D258" s="186" t="s">
        <v>161</v>
      </c>
      <c r="E258" s="187" t="s">
        <v>726</v>
      </c>
      <c r="F258" s="188" t="s">
        <v>727</v>
      </c>
      <c r="G258" s="189" t="s">
        <v>210</v>
      </c>
      <c r="H258" s="190">
        <v>9</v>
      </c>
      <c r="I258" s="191"/>
      <c r="J258" s="192">
        <f>ROUND(I258*H258,2)</f>
        <v>0</v>
      </c>
      <c r="K258" s="193"/>
      <c r="L258" s="40"/>
      <c r="M258" s="194" t="s">
        <v>1</v>
      </c>
      <c r="N258" s="195" t="s">
        <v>42</v>
      </c>
      <c r="O258" s="72"/>
      <c r="P258" s="196">
        <f>O258*H258</f>
        <v>0</v>
      </c>
      <c r="Q258" s="196">
        <v>0.00011</v>
      </c>
      <c r="R258" s="196">
        <f>Q258*H258</f>
        <v>0.00099</v>
      </c>
      <c r="S258" s="196">
        <v>0</v>
      </c>
      <c r="T258" s="197">
        <f>S258*H258</f>
        <v>0</v>
      </c>
      <c r="U258" s="35"/>
      <c r="V258" s="35"/>
      <c r="W258" s="35"/>
      <c r="X258" s="35"/>
      <c r="Y258" s="35"/>
      <c r="Z258" s="35"/>
      <c r="AA258" s="35"/>
      <c r="AB258" s="35"/>
      <c r="AC258" s="35"/>
      <c r="AD258" s="35"/>
      <c r="AE258" s="35"/>
      <c r="AR258" s="198" t="s">
        <v>165</v>
      </c>
      <c r="AT258" s="198" t="s">
        <v>161</v>
      </c>
      <c r="AU258" s="198" t="s">
        <v>87</v>
      </c>
      <c r="AY258" s="18" t="s">
        <v>160</v>
      </c>
      <c r="BE258" s="199">
        <f>IF(N258="základní",J258,0)</f>
        <v>0</v>
      </c>
      <c r="BF258" s="199">
        <f>IF(N258="snížená",J258,0)</f>
        <v>0</v>
      </c>
      <c r="BG258" s="199">
        <f>IF(N258="zákl. přenesená",J258,0)</f>
        <v>0</v>
      </c>
      <c r="BH258" s="199">
        <f>IF(N258="sníž. přenesená",J258,0)</f>
        <v>0</v>
      </c>
      <c r="BI258" s="199">
        <f>IF(N258="nulová",J258,0)</f>
        <v>0</v>
      </c>
      <c r="BJ258" s="18" t="s">
        <v>85</v>
      </c>
      <c r="BK258" s="199">
        <f>ROUND(I258*H258,2)</f>
        <v>0</v>
      </c>
      <c r="BL258" s="18" t="s">
        <v>165</v>
      </c>
      <c r="BM258" s="198" t="s">
        <v>728</v>
      </c>
    </row>
    <row r="259" spans="2:51" s="13" customFormat="1" ht="11.25">
      <c r="B259" s="202"/>
      <c r="C259" s="203"/>
      <c r="D259" s="204" t="s">
        <v>181</v>
      </c>
      <c r="E259" s="205" t="s">
        <v>1</v>
      </c>
      <c r="F259" s="206" t="s">
        <v>729</v>
      </c>
      <c r="G259" s="203"/>
      <c r="H259" s="207">
        <v>9</v>
      </c>
      <c r="I259" s="208"/>
      <c r="J259" s="203"/>
      <c r="K259" s="203"/>
      <c r="L259" s="209"/>
      <c r="M259" s="210"/>
      <c r="N259" s="211"/>
      <c r="O259" s="211"/>
      <c r="P259" s="211"/>
      <c r="Q259" s="211"/>
      <c r="R259" s="211"/>
      <c r="S259" s="211"/>
      <c r="T259" s="212"/>
      <c r="AT259" s="213" t="s">
        <v>181</v>
      </c>
      <c r="AU259" s="213" t="s">
        <v>87</v>
      </c>
      <c r="AV259" s="13" t="s">
        <v>87</v>
      </c>
      <c r="AW259" s="13" t="s">
        <v>32</v>
      </c>
      <c r="AX259" s="13" t="s">
        <v>85</v>
      </c>
      <c r="AY259" s="213" t="s">
        <v>160</v>
      </c>
    </row>
    <row r="260" spans="1:65" s="2" customFormat="1" ht="21.75" customHeight="1">
      <c r="A260" s="35"/>
      <c r="B260" s="36"/>
      <c r="C260" s="186" t="s">
        <v>449</v>
      </c>
      <c r="D260" s="186" t="s">
        <v>161</v>
      </c>
      <c r="E260" s="187" t="s">
        <v>479</v>
      </c>
      <c r="F260" s="188" t="s">
        <v>480</v>
      </c>
      <c r="G260" s="189" t="s">
        <v>210</v>
      </c>
      <c r="H260" s="190">
        <v>13.67</v>
      </c>
      <c r="I260" s="191"/>
      <c r="J260" s="192">
        <f>ROUND(I260*H260,2)</f>
        <v>0</v>
      </c>
      <c r="K260" s="193"/>
      <c r="L260" s="40"/>
      <c r="M260" s="194" t="s">
        <v>1</v>
      </c>
      <c r="N260" s="195" t="s">
        <v>42</v>
      </c>
      <c r="O260" s="72"/>
      <c r="P260" s="196">
        <f>O260*H260</f>
        <v>0</v>
      </c>
      <c r="Q260" s="196">
        <v>0.00011</v>
      </c>
      <c r="R260" s="196">
        <f>Q260*H260</f>
        <v>0.0015037</v>
      </c>
      <c r="S260" s="196">
        <v>0</v>
      </c>
      <c r="T260" s="197">
        <f>S260*H260</f>
        <v>0</v>
      </c>
      <c r="U260" s="35"/>
      <c r="V260" s="35"/>
      <c r="W260" s="35"/>
      <c r="X260" s="35"/>
      <c r="Y260" s="35"/>
      <c r="Z260" s="35"/>
      <c r="AA260" s="35"/>
      <c r="AB260" s="35"/>
      <c r="AC260" s="35"/>
      <c r="AD260" s="35"/>
      <c r="AE260" s="35"/>
      <c r="AR260" s="198" t="s">
        <v>165</v>
      </c>
      <c r="AT260" s="198" t="s">
        <v>161</v>
      </c>
      <c r="AU260" s="198" t="s">
        <v>87</v>
      </c>
      <c r="AY260" s="18" t="s">
        <v>160</v>
      </c>
      <c r="BE260" s="199">
        <f>IF(N260="základní",J260,0)</f>
        <v>0</v>
      </c>
      <c r="BF260" s="199">
        <f>IF(N260="snížená",J260,0)</f>
        <v>0</v>
      </c>
      <c r="BG260" s="199">
        <f>IF(N260="zákl. přenesená",J260,0)</f>
        <v>0</v>
      </c>
      <c r="BH260" s="199">
        <f>IF(N260="sníž. přenesená",J260,0)</f>
        <v>0</v>
      </c>
      <c r="BI260" s="199">
        <f>IF(N260="nulová",J260,0)</f>
        <v>0</v>
      </c>
      <c r="BJ260" s="18" t="s">
        <v>85</v>
      </c>
      <c r="BK260" s="199">
        <f>ROUND(I260*H260,2)</f>
        <v>0</v>
      </c>
      <c r="BL260" s="18" t="s">
        <v>165</v>
      </c>
      <c r="BM260" s="198" t="s">
        <v>481</v>
      </c>
    </row>
    <row r="261" spans="2:51" s="13" customFormat="1" ht="11.25">
      <c r="B261" s="202"/>
      <c r="C261" s="203"/>
      <c r="D261" s="204" t="s">
        <v>181</v>
      </c>
      <c r="E261" s="205" t="s">
        <v>1</v>
      </c>
      <c r="F261" s="206" t="s">
        <v>730</v>
      </c>
      <c r="G261" s="203"/>
      <c r="H261" s="207">
        <v>13.67</v>
      </c>
      <c r="I261" s="208"/>
      <c r="J261" s="203"/>
      <c r="K261" s="203"/>
      <c r="L261" s="209"/>
      <c r="M261" s="210"/>
      <c r="N261" s="211"/>
      <c r="O261" s="211"/>
      <c r="P261" s="211"/>
      <c r="Q261" s="211"/>
      <c r="R261" s="211"/>
      <c r="S261" s="211"/>
      <c r="T261" s="212"/>
      <c r="AT261" s="213" t="s">
        <v>181</v>
      </c>
      <c r="AU261" s="213" t="s">
        <v>87</v>
      </c>
      <c r="AV261" s="13" t="s">
        <v>87</v>
      </c>
      <c r="AW261" s="13" t="s">
        <v>32</v>
      </c>
      <c r="AX261" s="13" t="s">
        <v>85</v>
      </c>
      <c r="AY261" s="213" t="s">
        <v>160</v>
      </c>
    </row>
    <row r="262" spans="1:65" s="2" customFormat="1" ht="21.75" customHeight="1">
      <c r="A262" s="35"/>
      <c r="B262" s="36"/>
      <c r="C262" s="186" t="s">
        <v>454</v>
      </c>
      <c r="D262" s="186" t="s">
        <v>161</v>
      </c>
      <c r="E262" s="187" t="s">
        <v>484</v>
      </c>
      <c r="F262" s="188" t="s">
        <v>485</v>
      </c>
      <c r="G262" s="189" t="s">
        <v>179</v>
      </c>
      <c r="H262" s="190">
        <v>1.5</v>
      </c>
      <c r="I262" s="191"/>
      <c r="J262" s="192">
        <f>ROUND(I262*H262,2)</f>
        <v>0</v>
      </c>
      <c r="K262" s="193"/>
      <c r="L262" s="40"/>
      <c r="M262" s="194" t="s">
        <v>1</v>
      </c>
      <c r="N262" s="195" t="s">
        <v>42</v>
      </c>
      <c r="O262" s="72"/>
      <c r="P262" s="196">
        <f>O262*H262</f>
        <v>0</v>
      </c>
      <c r="Q262" s="196">
        <v>0.00085</v>
      </c>
      <c r="R262" s="196">
        <f>Q262*H262</f>
        <v>0.0012749999999999999</v>
      </c>
      <c r="S262" s="196">
        <v>0</v>
      </c>
      <c r="T262" s="197">
        <f>S262*H262</f>
        <v>0</v>
      </c>
      <c r="U262" s="35"/>
      <c r="V262" s="35"/>
      <c r="W262" s="35"/>
      <c r="X262" s="35"/>
      <c r="Y262" s="35"/>
      <c r="Z262" s="35"/>
      <c r="AA262" s="35"/>
      <c r="AB262" s="35"/>
      <c r="AC262" s="35"/>
      <c r="AD262" s="35"/>
      <c r="AE262" s="35"/>
      <c r="AR262" s="198" t="s">
        <v>165</v>
      </c>
      <c r="AT262" s="198" t="s">
        <v>161</v>
      </c>
      <c r="AU262" s="198" t="s">
        <v>87</v>
      </c>
      <c r="AY262" s="18" t="s">
        <v>160</v>
      </c>
      <c r="BE262" s="199">
        <f>IF(N262="základní",J262,0)</f>
        <v>0</v>
      </c>
      <c r="BF262" s="199">
        <f>IF(N262="snížená",J262,0)</f>
        <v>0</v>
      </c>
      <c r="BG262" s="199">
        <f>IF(N262="zákl. přenesená",J262,0)</f>
        <v>0</v>
      </c>
      <c r="BH262" s="199">
        <f>IF(N262="sníž. přenesená",J262,0)</f>
        <v>0</v>
      </c>
      <c r="BI262" s="199">
        <f>IF(N262="nulová",J262,0)</f>
        <v>0</v>
      </c>
      <c r="BJ262" s="18" t="s">
        <v>85</v>
      </c>
      <c r="BK262" s="199">
        <f>ROUND(I262*H262,2)</f>
        <v>0</v>
      </c>
      <c r="BL262" s="18" t="s">
        <v>165</v>
      </c>
      <c r="BM262" s="198" t="s">
        <v>486</v>
      </c>
    </row>
    <row r="263" spans="2:51" s="13" customFormat="1" ht="11.25">
      <c r="B263" s="202"/>
      <c r="C263" s="203"/>
      <c r="D263" s="204" t="s">
        <v>181</v>
      </c>
      <c r="E263" s="205" t="s">
        <v>1</v>
      </c>
      <c r="F263" s="206" t="s">
        <v>731</v>
      </c>
      <c r="G263" s="203"/>
      <c r="H263" s="207">
        <v>1.5</v>
      </c>
      <c r="I263" s="208"/>
      <c r="J263" s="203"/>
      <c r="K263" s="203"/>
      <c r="L263" s="209"/>
      <c r="M263" s="210"/>
      <c r="N263" s="211"/>
      <c r="O263" s="211"/>
      <c r="P263" s="211"/>
      <c r="Q263" s="211"/>
      <c r="R263" s="211"/>
      <c r="S263" s="211"/>
      <c r="T263" s="212"/>
      <c r="AT263" s="213" t="s">
        <v>181</v>
      </c>
      <c r="AU263" s="213" t="s">
        <v>87</v>
      </c>
      <c r="AV263" s="13" t="s">
        <v>87</v>
      </c>
      <c r="AW263" s="13" t="s">
        <v>32</v>
      </c>
      <c r="AX263" s="13" t="s">
        <v>85</v>
      </c>
      <c r="AY263" s="213" t="s">
        <v>160</v>
      </c>
    </row>
    <row r="264" spans="1:65" s="2" customFormat="1" ht="21.75" customHeight="1">
      <c r="A264" s="35"/>
      <c r="B264" s="36"/>
      <c r="C264" s="186" t="s">
        <v>460</v>
      </c>
      <c r="D264" s="186" t="s">
        <v>161</v>
      </c>
      <c r="E264" s="187" t="s">
        <v>489</v>
      </c>
      <c r="F264" s="188" t="s">
        <v>490</v>
      </c>
      <c r="G264" s="189" t="s">
        <v>210</v>
      </c>
      <c r="H264" s="190">
        <v>22.67</v>
      </c>
      <c r="I264" s="191"/>
      <c r="J264" s="192">
        <f>ROUND(I264*H264,2)</f>
        <v>0</v>
      </c>
      <c r="K264" s="193"/>
      <c r="L264" s="40"/>
      <c r="M264" s="194" t="s">
        <v>1</v>
      </c>
      <c r="N264" s="195" t="s">
        <v>42</v>
      </c>
      <c r="O264" s="72"/>
      <c r="P264" s="196">
        <f>O264*H264</f>
        <v>0</v>
      </c>
      <c r="Q264" s="196">
        <v>0</v>
      </c>
      <c r="R264" s="196">
        <f>Q264*H264</f>
        <v>0</v>
      </c>
      <c r="S264" s="196">
        <v>0</v>
      </c>
      <c r="T264" s="197">
        <f>S264*H264</f>
        <v>0</v>
      </c>
      <c r="U264" s="35"/>
      <c r="V264" s="35"/>
      <c r="W264" s="35"/>
      <c r="X264" s="35"/>
      <c r="Y264" s="35"/>
      <c r="Z264" s="35"/>
      <c r="AA264" s="35"/>
      <c r="AB264" s="35"/>
      <c r="AC264" s="35"/>
      <c r="AD264" s="35"/>
      <c r="AE264" s="35"/>
      <c r="AR264" s="198" t="s">
        <v>165</v>
      </c>
      <c r="AT264" s="198" t="s">
        <v>161</v>
      </c>
      <c r="AU264" s="198" t="s">
        <v>87</v>
      </c>
      <c r="AY264" s="18" t="s">
        <v>160</v>
      </c>
      <c r="BE264" s="199">
        <f>IF(N264="základní",J264,0)</f>
        <v>0</v>
      </c>
      <c r="BF264" s="199">
        <f>IF(N264="snížená",J264,0)</f>
        <v>0</v>
      </c>
      <c r="BG264" s="199">
        <f>IF(N264="zákl. přenesená",J264,0)</f>
        <v>0</v>
      </c>
      <c r="BH264" s="199">
        <f>IF(N264="sníž. přenesená",J264,0)</f>
        <v>0</v>
      </c>
      <c r="BI264" s="199">
        <f>IF(N264="nulová",J264,0)</f>
        <v>0</v>
      </c>
      <c r="BJ264" s="18" t="s">
        <v>85</v>
      </c>
      <c r="BK264" s="199">
        <f>ROUND(I264*H264,2)</f>
        <v>0</v>
      </c>
      <c r="BL264" s="18" t="s">
        <v>165</v>
      </c>
      <c r="BM264" s="198" t="s">
        <v>491</v>
      </c>
    </row>
    <row r="265" spans="2:51" s="13" customFormat="1" ht="11.25">
      <c r="B265" s="202"/>
      <c r="C265" s="203"/>
      <c r="D265" s="204" t="s">
        <v>181</v>
      </c>
      <c r="E265" s="205" t="s">
        <v>1</v>
      </c>
      <c r="F265" s="206" t="s">
        <v>732</v>
      </c>
      <c r="G265" s="203"/>
      <c r="H265" s="207">
        <v>22.67</v>
      </c>
      <c r="I265" s="208"/>
      <c r="J265" s="203"/>
      <c r="K265" s="203"/>
      <c r="L265" s="209"/>
      <c r="M265" s="210"/>
      <c r="N265" s="211"/>
      <c r="O265" s="211"/>
      <c r="P265" s="211"/>
      <c r="Q265" s="211"/>
      <c r="R265" s="211"/>
      <c r="S265" s="211"/>
      <c r="T265" s="212"/>
      <c r="AT265" s="213" t="s">
        <v>181</v>
      </c>
      <c r="AU265" s="213" t="s">
        <v>87</v>
      </c>
      <c r="AV265" s="13" t="s">
        <v>87</v>
      </c>
      <c r="AW265" s="13" t="s">
        <v>32</v>
      </c>
      <c r="AX265" s="13" t="s">
        <v>85</v>
      </c>
      <c r="AY265" s="213" t="s">
        <v>160</v>
      </c>
    </row>
    <row r="266" spans="1:65" s="2" customFormat="1" ht="21.75" customHeight="1">
      <c r="A266" s="35"/>
      <c r="B266" s="36"/>
      <c r="C266" s="186" t="s">
        <v>465</v>
      </c>
      <c r="D266" s="186" t="s">
        <v>161</v>
      </c>
      <c r="E266" s="187" t="s">
        <v>493</v>
      </c>
      <c r="F266" s="188" t="s">
        <v>494</v>
      </c>
      <c r="G266" s="189" t="s">
        <v>179</v>
      </c>
      <c r="H266" s="190">
        <v>1.5</v>
      </c>
      <c r="I266" s="191"/>
      <c r="J266" s="192">
        <f>ROUND(I266*H266,2)</f>
        <v>0</v>
      </c>
      <c r="K266" s="193"/>
      <c r="L266" s="40"/>
      <c r="M266" s="194" t="s">
        <v>1</v>
      </c>
      <c r="N266" s="195" t="s">
        <v>42</v>
      </c>
      <c r="O266" s="72"/>
      <c r="P266" s="196">
        <f>O266*H266</f>
        <v>0</v>
      </c>
      <c r="Q266" s="196">
        <v>1E-05</v>
      </c>
      <c r="R266" s="196">
        <f>Q266*H266</f>
        <v>1.5000000000000002E-05</v>
      </c>
      <c r="S266" s="196">
        <v>0</v>
      </c>
      <c r="T266" s="197">
        <f>S266*H266</f>
        <v>0</v>
      </c>
      <c r="U266" s="35"/>
      <c r="V266" s="35"/>
      <c r="W266" s="35"/>
      <c r="X266" s="35"/>
      <c r="Y266" s="35"/>
      <c r="Z266" s="35"/>
      <c r="AA266" s="35"/>
      <c r="AB266" s="35"/>
      <c r="AC266" s="35"/>
      <c r="AD266" s="35"/>
      <c r="AE266" s="35"/>
      <c r="AR266" s="198" t="s">
        <v>165</v>
      </c>
      <c r="AT266" s="198" t="s">
        <v>161</v>
      </c>
      <c r="AU266" s="198" t="s">
        <v>87</v>
      </c>
      <c r="AY266" s="18" t="s">
        <v>160</v>
      </c>
      <c r="BE266" s="199">
        <f>IF(N266="základní",J266,0)</f>
        <v>0</v>
      </c>
      <c r="BF266" s="199">
        <f>IF(N266="snížená",J266,0)</f>
        <v>0</v>
      </c>
      <c r="BG266" s="199">
        <f>IF(N266="zákl. přenesená",J266,0)</f>
        <v>0</v>
      </c>
      <c r="BH266" s="199">
        <f>IF(N266="sníž. přenesená",J266,0)</f>
        <v>0</v>
      </c>
      <c r="BI266" s="199">
        <f>IF(N266="nulová",J266,0)</f>
        <v>0</v>
      </c>
      <c r="BJ266" s="18" t="s">
        <v>85</v>
      </c>
      <c r="BK266" s="199">
        <f>ROUND(I266*H266,2)</f>
        <v>0</v>
      </c>
      <c r="BL266" s="18" t="s">
        <v>165</v>
      </c>
      <c r="BM266" s="198" t="s">
        <v>495</v>
      </c>
    </row>
    <row r="267" spans="2:51" s="13" customFormat="1" ht="11.25">
      <c r="B267" s="202"/>
      <c r="C267" s="203"/>
      <c r="D267" s="204" t="s">
        <v>181</v>
      </c>
      <c r="E267" s="205" t="s">
        <v>1</v>
      </c>
      <c r="F267" s="206" t="s">
        <v>733</v>
      </c>
      <c r="G267" s="203"/>
      <c r="H267" s="207">
        <v>1.5</v>
      </c>
      <c r="I267" s="208"/>
      <c r="J267" s="203"/>
      <c r="K267" s="203"/>
      <c r="L267" s="209"/>
      <c r="M267" s="210"/>
      <c r="N267" s="211"/>
      <c r="O267" s="211"/>
      <c r="P267" s="211"/>
      <c r="Q267" s="211"/>
      <c r="R267" s="211"/>
      <c r="S267" s="211"/>
      <c r="T267" s="212"/>
      <c r="AT267" s="213" t="s">
        <v>181</v>
      </c>
      <c r="AU267" s="213" t="s">
        <v>87</v>
      </c>
      <c r="AV267" s="13" t="s">
        <v>87</v>
      </c>
      <c r="AW267" s="13" t="s">
        <v>32</v>
      </c>
      <c r="AX267" s="13" t="s">
        <v>85</v>
      </c>
      <c r="AY267" s="213" t="s">
        <v>160</v>
      </c>
    </row>
    <row r="268" spans="1:65" s="2" customFormat="1" ht="33" customHeight="1">
      <c r="A268" s="35"/>
      <c r="B268" s="36"/>
      <c r="C268" s="186" t="s">
        <v>470</v>
      </c>
      <c r="D268" s="186" t="s">
        <v>161</v>
      </c>
      <c r="E268" s="187" t="s">
        <v>497</v>
      </c>
      <c r="F268" s="188" t="s">
        <v>498</v>
      </c>
      <c r="G268" s="189" t="s">
        <v>210</v>
      </c>
      <c r="H268" s="190">
        <v>249.75</v>
      </c>
      <c r="I268" s="191"/>
      <c r="J268" s="192">
        <f>ROUND(I268*H268,2)</f>
        <v>0</v>
      </c>
      <c r="K268" s="193"/>
      <c r="L268" s="40"/>
      <c r="M268" s="194" t="s">
        <v>1</v>
      </c>
      <c r="N268" s="195" t="s">
        <v>42</v>
      </c>
      <c r="O268" s="72"/>
      <c r="P268" s="196">
        <f>O268*H268</f>
        <v>0</v>
      </c>
      <c r="Q268" s="196">
        <v>0</v>
      </c>
      <c r="R268" s="196">
        <f>Q268*H268</f>
        <v>0</v>
      </c>
      <c r="S268" s="196">
        <v>0</v>
      </c>
      <c r="T268" s="197">
        <f>S268*H268</f>
        <v>0</v>
      </c>
      <c r="U268" s="35"/>
      <c r="V268" s="35"/>
      <c r="W268" s="35"/>
      <c r="X268" s="35"/>
      <c r="Y268" s="35"/>
      <c r="Z268" s="35"/>
      <c r="AA268" s="35"/>
      <c r="AB268" s="35"/>
      <c r="AC268" s="35"/>
      <c r="AD268" s="35"/>
      <c r="AE268" s="35"/>
      <c r="AR268" s="198" t="s">
        <v>165</v>
      </c>
      <c r="AT268" s="198" t="s">
        <v>161</v>
      </c>
      <c r="AU268" s="198" t="s">
        <v>87</v>
      </c>
      <c r="AY268" s="18" t="s">
        <v>160</v>
      </c>
      <c r="BE268" s="199">
        <f>IF(N268="základní",J268,0)</f>
        <v>0</v>
      </c>
      <c r="BF268" s="199">
        <f>IF(N268="snížená",J268,0)</f>
        <v>0</v>
      </c>
      <c r="BG268" s="199">
        <f>IF(N268="zákl. přenesená",J268,0)</f>
        <v>0</v>
      </c>
      <c r="BH268" s="199">
        <f>IF(N268="sníž. přenesená",J268,0)</f>
        <v>0</v>
      </c>
      <c r="BI268" s="199">
        <f>IF(N268="nulová",J268,0)</f>
        <v>0</v>
      </c>
      <c r="BJ268" s="18" t="s">
        <v>85</v>
      </c>
      <c r="BK268" s="199">
        <f>ROUND(I268*H268,2)</f>
        <v>0</v>
      </c>
      <c r="BL268" s="18" t="s">
        <v>165</v>
      </c>
      <c r="BM268" s="198" t="s">
        <v>499</v>
      </c>
    </row>
    <row r="269" spans="2:51" s="13" customFormat="1" ht="22.5">
      <c r="B269" s="202"/>
      <c r="C269" s="203"/>
      <c r="D269" s="204" t="s">
        <v>181</v>
      </c>
      <c r="E269" s="205" t="s">
        <v>1</v>
      </c>
      <c r="F269" s="206" t="s">
        <v>734</v>
      </c>
      <c r="G269" s="203"/>
      <c r="H269" s="207">
        <v>183.88</v>
      </c>
      <c r="I269" s="208"/>
      <c r="J269" s="203"/>
      <c r="K269" s="203"/>
      <c r="L269" s="209"/>
      <c r="M269" s="210"/>
      <c r="N269" s="211"/>
      <c r="O269" s="211"/>
      <c r="P269" s="211"/>
      <c r="Q269" s="211"/>
      <c r="R269" s="211"/>
      <c r="S269" s="211"/>
      <c r="T269" s="212"/>
      <c r="AT269" s="213" t="s">
        <v>181</v>
      </c>
      <c r="AU269" s="213" t="s">
        <v>87</v>
      </c>
      <c r="AV269" s="13" t="s">
        <v>87</v>
      </c>
      <c r="AW269" s="13" t="s">
        <v>32</v>
      </c>
      <c r="AX269" s="13" t="s">
        <v>77</v>
      </c>
      <c r="AY269" s="213" t="s">
        <v>160</v>
      </c>
    </row>
    <row r="270" spans="2:51" s="13" customFormat="1" ht="11.25">
      <c r="B270" s="202"/>
      <c r="C270" s="203"/>
      <c r="D270" s="204" t="s">
        <v>181</v>
      </c>
      <c r="E270" s="205" t="s">
        <v>1</v>
      </c>
      <c r="F270" s="206" t="s">
        <v>735</v>
      </c>
      <c r="G270" s="203"/>
      <c r="H270" s="207">
        <v>17.35</v>
      </c>
      <c r="I270" s="208"/>
      <c r="J270" s="203"/>
      <c r="K270" s="203"/>
      <c r="L270" s="209"/>
      <c r="M270" s="210"/>
      <c r="N270" s="211"/>
      <c r="O270" s="211"/>
      <c r="P270" s="211"/>
      <c r="Q270" s="211"/>
      <c r="R270" s="211"/>
      <c r="S270" s="211"/>
      <c r="T270" s="212"/>
      <c r="AT270" s="213" t="s">
        <v>181</v>
      </c>
      <c r="AU270" s="213" t="s">
        <v>87</v>
      </c>
      <c r="AV270" s="13" t="s">
        <v>87</v>
      </c>
      <c r="AW270" s="13" t="s">
        <v>32</v>
      </c>
      <c r="AX270" s="13" t="s">
        <v>77</v>
      </c>
      <c r="AY270" s="213" t="s">
        <v>160</v>
      </c>
    </row>
    <row r="271" spans="2:51" s="15" customFormat="1" ht="11.25">
      <c r="B271" s="245"/>
      <c r="C271" s="246"/>
      <c r="D271" s="204" t="s">
        <v>181</v>
      </c>
      <c r="E271" s="247" t="s">
        <v>1</v>
      </c>
      <c r="F271" s="248" t="s">
        <v>501</v>
      </c>
      <c r="G271" s="246"/>
      <c r="H271" s="249">
        <v>201.23</v>
      </c>
      <c r="I271" s="250"/>
      <c r="J271" s="246"/>
      <c r="K271" s="246"/>
      <c r="L271" s="251"/>
      <c r="M271" s="252"/>
      <c r="N271" s="253"/>
      <c r="O271" s="253"/>
      <c r="P271" s="253"/>
      <c r="Q271" s="253"/>
      <c r="R271" s="253"/>
      <c r="S271" s="253"/>
      <c r="T271" s="254"/>
      <c r="AT271" s="255" t="s">
        <v>181</v>
      </c>
      <c r="AU271" s="255" t="s">
        <v>87</v>
      </c>
      <c r="AV271" s="15" t="s">
        <v>170</v>
      </c>
      <c r="AW271" s="15" t="s">
        <v>32</v>
      </c>
      <c r="AX271" s="15" t="s">
        <v>77</v>
      </c>
      <c r="AY271" s="255" t="s">
        <v>160</v>
      </c>
    </row>
    <row r="272" spans="2:51" s="13" customFormat="1" ht="11.25">
      <c r="B272" s="202"/>
      <c r="C272" s="203"/>
      <c r="D272" s="204" t="s">
        <v>181</v>
      </c>
      <c r="E272" s="205" t="s">
        <v>1</v>
      </c>
      <c r="F272" s="206" t="s">
        <v>736</v>
      </c>
      <c r="G272" s="203"/>
      <c r="H272" s="207">
        <v>21.25</v>
      </c>
      <c r="I272" s="208"/>
      <c r="J272" s="203"/>
      <c r="K272" s="203"/>
      <c r="L272" s="209"/>
      <c r="M272" s="210"/>
      <c r="N272" s="211"/>
      <c r="O272" s="211"/>
      <c r="P272" s="211"/>
      <c r="Q272" s="211"/>
      <c r="R272" s="211"/>
      <c r="S272" s="211"/>
      <c r="T272" s="212"/>
      <c r="AT272" s="213" t="s">
        <v>181</v>
      </c>
      <c r="AU272" s="213" t="s">
        <v>87</v>
      </c>
      <c r="AV272" s="13" t="s">
        <v>87</v>
      </c>
      <c r="AW272" s="13" t="s">
        <v>32</v>
      </c>
      <c r="AX272" s="13" t="s">
        <v>77</v>
      </c>
      <c r="AY272" s="213" t="s">
        <v>160</v>
      </c>
    </row>
    <row r="273" spans="2:51" s="15" customFormat="1" ht="11.25">
      <c r="B273" s="245"/>
      <c r="C273" s="246"/>
      <c r="D273" s="204" t="s">
        <v>181</v>
      </c>
      <c r="E273" s="247" t="s">
        <v>1</v>
      </c>
      <c r="F273" s="248" t="s">
        <v>505</v>
      </c>
      <c r="G273" s="246"/>
      <c r="H273" s="249">
        <v>21.25</v>
      </c>
      <c r="I273" s="250"/>
      <c r="J273" s="246"/>
      <c r="K273" s="246"/>
      <c r="L273" s="251"/>
      <c r="M273" s="252"/>
      <c r="N273" s="253"/>
      <c r="O273" s="253"/>
      <c r="P273" s="253"/>
      <c r="Q273" s="253"/>
      <c r="R273" s="253"/>
      <c r="S273" s="253"/>
      <c r="T273" s="254"/>
      <c r="AT273" s="255" t="s">
        <v>181</v>
      </c>
      <c r="AU273" s="255" t="s">
        <v>87</v>
      </c>
      <c r="AV273" s="15" t="s">
        <v>170</v>
      </c>
      <c r="AW273" s="15" t="s">
        <v>32</v>
      </c>
      <c r="AX273" s="15" t="s">
        <v>77</v>
      </c>
      <c r="AY273" s="255" t="s">
        <v>160</v>
      </c>
    </row>
    <row r="274" spans="2:51" s="13" customFormat="1" ht="11.25">
      <c r="B274" s="202"/>
      <c r="C274" s="203"/>
      <c r="D274" s="204" t="s">
        <v>181</v>
      </c>
      <c r="E274" s="205" t="s">
        <v>1</v>
      </c>
      <c r="F274" s="206" t="s">
        <v>207</v>
      </c>
      <c r="G274" s="203"/>
      <c r="H274" s="207">
        <v>10</v>
      </c>
      <c r="I274" s="208"/>
      <c r="J274" s="203"/>
      <c r="K274" s="203"/>
      <c r="L274" s="209"/>
      <c r="M274" s="210"/>
      <c r="N274" s="211"/>
      <c r="O274" s="211"/>
      <c r="P274" s="211"/>
      <c r="Q274" s="211"/>
      <c r="R274" s="211"/>
      <c r="S274" s="211"/>
      <c r="T274" s="212"/>
      <c r="AT274" s="213" t="s">
        <v>181</v>
      </c>
      <c r="AU274" s="213" t="s">
        <v>87</v>
      </c>
      <c r="AV274" s="13" t="s">
        <v>87</v>
      </c>
      <c r="AW274" s="13" t="s">
        <v>32</v>
      </c>
      <c r="AX274" s="13" t="s">
        <v>77</v>
      </c>
      <c r="AY274" s="213" t="s">
        <v>160</v>
      </c>
    </row>
    <row r="275" spans="2:51" s="15" customFormat="1" ht="11.25">
      <c r="B275" s="245"/>
      <c r="C275" s="246"/>
      <c r="D275" s="204" t="s">
        <v>181</v>
      </c>
      <c r="E275" s="247" t="s">
        <v>1</v>
      </c>
      <c r="F275" s="248" t="s">
        <v>506</v>
      </c>
      <c r="G275" s="246"/>
      <c r="H275" s="249">
        <v>10</v>
      </c>
      <c r="I275" s="250"/>
      <c r="J275" s="246"/>
      <c r="K275" s="246"/>
      <c r="L275" s="251"/>
      <c r="M275" s="252"/>
      <c r="N275" s="253"/>
      <c r="O275" s="253"/>
      <c r="P275" s="253"/>
      <c r="Q275" s="253"/>
      <c r="R275" s="253"/>
      <c r="S275" s="253"/>
      <c r="T275" s="254"/>
      <c r="AT275" s="255" t="s">
        <v>181</v>
      </c>
      <c r="AU275" s="255" t="s">
        <v>87</v>
      </c>
      <c r="AV275" s="15" t="s">
        <v>170</v>
      </c>
      <c r="AW275" s="15" t="s">
        <v>32</v>
      </c>
      <c r="AX275" s="15" t="s">
        <v>77</v>
      </c>
      <c r="AY275" s="255" t="s">
        <v>160</v>
      </c>
    </row>
    <row r="276" spans="2:51" s="13" customFormat="1" ht="11.25">
      <c r="B276" s="202"/>
      <c r="C276" s="203"/>
      <c r="D276" s="204" t="s">
        <v>181</v>
      </c>
      <c r="E276" s="205" t="s">
        <v>1</v>
      </c>
      <c r="F276" s="206" t="s">
        <v>737</v>
      </c>
      <c r="G276" s="203"/>
      <c r="H276" s="207">
        <v>17.27</v>
      </c>
      <c r="I276" s="208"/>
      <c r="J276" s="203"/>
      <c r="K276" s="203"/>
      <c r="L276" s="209"/>
      <c r="M276" s="210"/>
      <c r="N276" s="211"/>
      <c r="O276" s="211"/>
      <c r="P276" s="211"/>
      <c r="Q276" s="211"/>
      <c r="R276" s="211"/>
      <c r="S276" s="211"/>
      <c r="T276" s="212"/>
      <c r="AT276" s="213" t="s">
        <v>181</v>
      </c>
      <c r="AU276" s="213" t="s">
        <v>87</v>
      </c>
      <c r="AV276" s="13" t="s">
        <v>87</v>
      </c>
      <c r="AW276" s="13" t="s">
        <v>32</v>
      </c>
      <c r="AX276" s="13" t="s">
        <v>77</v>
      </c>
      <c r="AY276" s="213" t="s">
        <v>160</v>
      </c>
    </row>
    <row r="277" spans="2:51" s="15" customFormat="1" ht="11.25">
      <c r="B277" s="245"/>
      <c r="C277" s="246"/>
      <c r="D277" s="204" t="s">
        <v>181</v>
      </c>
      <c r="E277" s="247" t="s">
        <v>1</v>
      </c>
      <c r="F277" s="248" t="s">
        <v>508</v>
      </c>
      <c r="G277" s="246"/>
      <c r="H277" s="249">
        <v>17.27</v>
      </c>
      <c r="I277" s="250"/>
      <c r="J277" s="246"/>
      <c r="K277" s="246"/>
      <c r="L277" s="251"/>
      <c r="M277" s="252"/>
      <c r="N277" s="253"/>
      <c r="O277" s="253"/>
      <c r="P277" s="253"/>
      <c r="Q277" s="253"/>
      <c r="R277" s="253"/>
      <c r="S277" s="253"/>
      <c r="T277" s="254"/>
      <c r="AT277" s="255" t="s">
        <v>181</v>
      </c>
      <c r="AU277" s="255" t="s">
        <v>87</v>
      </c>
      <c r="AV277" s="15" t="s">
        <v>170</v>
      </c>
      <c r="AW277" s="15" t="s">
        <v>32</v>
      </c>
      <c r="AX277" s="15" t="s">
        <v>77</v>
      </c>
      <c r="AY277" s="255" t="s">
        <v>160</v>
      </c>
    </row>
    <row r="278" spans="2:51" s="14" customFormat="1" ht="11.25">
      <c r="B278" s="223"/>
      <c r="C278" s="224"/>
      <c r="D278" s="204" t="s">
        <v>181</v>
      </c>
      <c r="E278" s="225" t="s">
        <v>1</v>
      </c>
      <c r="F278" s="226" t="s">
        <v>281</v>
      </c>
      <c r="G278" s="224"/>
      <c r="H278" s="227">
        <v>249.75</v>
      </c>
      <c r="I278" s="228"/>
      <c r="J278" s="224"/>
      <c r="K278" s="224"/>
      <c r="L278" s="229"/>
      <c r="M278" s="230"/>
      <c r="N278" s="231"/>
      <c r="O278" s="231"/>
      <c r="P278" s="231"/>
      <c r="Q278" s="231"/>
      <c r="R278" s="231"/>
      <c r="S278" s="231"/>
      <c r="T278" s="232"/>
      <c r="AT278" s="233" t="s">
        <v>181</v>
      </c>
      <c r="AU278" s="233" t="s">
        <v>87</v>
      </c>
      <c r="AV278" s="14" t="s">
        <v>165</v>
      </c>
      <c r="AW278" s="14" t="s">
        <v>32</v>
      </c>
      <c r="AX278" s="14" t="s">
        <v>85</v>
      </c>
      <c r="AY278" s="233" t="s">
        <v>160</v>
      </c>
    </row>
    <row r="279" spans="1:65" s="2" customFormat="1" ht="16.5" customHeight="1">
      <c r="A279" s="35"/>
      <c r="B279" s="36"/>
      <c r="C279" s="234" t="s">
        <v>474</v>
      </c>
      <c r="D279" s="234" t="s">
        <v>325</v>
      </c>
      <c r="E279" s="235" t="s">
        <v>510</v>
      </c>
      <c r="F279" s="236" t="s">
        <v>511</v>
      </c>
      <c r="G279" s="237" t="s">
        <v>164</v>
      </c>
      <c r="H279" s="238">
        <v>212</v>
      </c>
      <c r="I279" s="239"/>
      <c r="J279" s="240">
        <f>ROUND(I279*H279,2)</f>
        <v>0</v>
      </c>
      <c r="K279" s="241"/>
      <c r="L279" s="242"/>
      <c r="M279" s="243" t="s">
        <v>1</v>
      </c>
      <c r="N279" s="244" t="s">
        <v>42</v>
      </c>
      <c r="O279" s="72"/>
      <c r="P279" s="196">
        <f>O279*H279</f>
        <v>0</v>
      </c>
      <c r="Q279" s="196">
        <v>0</v>
      </c>
      <c r="R279" s="196">
        <f>Q279*H279</f>
        <v>0</v>
      </c>
      <c r="S279" s="196">
        <v>0</v>
      </c>
      <c r="T279" s="197">
        <f>S279*H279</f>
        <v>0</v>
      </c>
      <c r="U279" s="35"/>
      <c r="V279" s="35"/>
      <c r="W279" s="35"/>
      <c r="X279" s="35"/>
      <c r="Y279" s="35"/>
      <c r="Z279" s="35"/>
      <c r="AA279" s="35"/>
      <c r="AB279" s="35"/>
      <c r="AC279" s="35"/>
      <c r="AD279" s="35"/>
      <c r="AE279" s="35"/>
      <c r="AR279" s="198" t="s">
        <v>198</v>
      </c>
      <c r="AT279" s="198" t="s">
        <v>325</v>
      </c>
      <c r="AU279" s="198" t="s">
        <v>87</v>
      </c>
      <c r="AY279" s="18" t="s">
        <v>160</v>
      </c>
      <c r="BE279" s="199">
        <f>IF(N279="základní",J279,0)</f>
        <v>0</v>
      </c>
      <c r="BF279" s="199">
        <f>IF(N279="snížená",J279,0)</f>
        <v>0</v>
      </c>
      <c r="BG279" s="199">
        <f>IF(N279="zákl. přenesená",J279,0)</f>
        <v>0</v>
      </c>
      <c r="BH279" s="199">
        <f>IF(N279="sníž. přenesená",J279,0)</f>
        <v>0</v>
      </c>
      <c r="BI279" s="199">
        <f>IF(N279="nulová",J279,0)</f>
        <v>0</v>
      </c>
      <c r="BJ279" s="18" t="s">
        <v>85</v>
      </c>
      <c r="BK279" s="199">
        <f>ROUND(I279*H279,2)</f>
        <v>0</v>
      </c>
      <c r="BL279" s="18" t="s">
        <v>165</v>
      </c>
      <c r="BM279" s="198" t="s">
        <v>512</v>
      </c>
    </row>
    <row r="280" spans="1:47" s="2" customFormat="1" ht="19.5">
      <c r="A280" s="35"/>
      <c r="B280" s="36"/>
      <c r="C280" s="37"/>
      <c r="D280" s="204" t="s">
        <v>187</v>
      </c>
      <c r="E280" s="37"/>
      <c r="F280" s="214" t="s">
        <v>513</v>
      </c>
      <c r="G280" s="37"/>
      <c r="H280" s="37"/>
      <c r="I280" s="215"/>
      <c r="J280" s="37"/>
      <c r="K280" s="37"/>
      <c r="L280" s="40"/>
      <c r="M280" s="216"/>
      <c r="N280" s="217"/>
      <c r="O280" s="72"/>
      <c r="P280" s="72"/>
      <c r="Q280" s="72"/>
      <c r="R280" s="72"/>
      <c r="S280" s="72"/>
      <c r="T280" s="73"/>
      <c r="U280" s="35"/>
      <c r="V280" s="35"/>
      <c r="W280" s="35"/>
      <c r="X280" s="35"/>
      <c r="Y280" s="35"/>
      <c r="Z280" s="35"/>
      <c r="AA280" s="35"/>
      <c r="AB280" s="35"/>
      <c r="AC280" s="35"/>
      <c r="AD280" s="35"/>
      <c r="AE280" s="35"/>
      <c r="AT280" s="18" t="s">
        <v>187</v>
      </c>
      <c r="AU280" s="18" t="s">
        <v>87</v>
      </c>
    </row>
    <row r="281" spans="1:65" s="2" customFormat="1" ht="16.5" customHeight="1">
      <c r="A281" s="35"/>
      <c r="B281" s="36"/>
      <c r="C281" s="234" t="s">
        <v>478</v>
      </c>
      <c r="D281" s="234" t="s">
        <v>325</v>
      </c>
      <c r="E281" s="235" t="s">
        <v>514</v>
      </c>
      <c r="F281" s="236" t="s">
        <v>515</v>
      </c>
      <c r="G281" s="237" t="s">
        <v>164</v>
      </c>
      <c r="H281" s="238">
        <v>10</v>
      </c>
      <c r="I281" s="239"/>
      <c r="J281" s="240">
        <f>ROUND(I281*H281,2)</f>
        <v>0</v>
      </c>
      <c r="K281" s="241"/>
      <c r="L281" s="242"/>
      <c r="M281" s="243" t="s">
        <v>1</v>
      </c>
      <c r="N281" s="244" t="s">
        <v>42</v>
      </c>
      <c r="O281" s="72"/>
      <c r="P281" s="196">
        <f>O281*H281</f>
        <v>0</v>
      </c>
      <c r="Q281" s="196">
        <v>0</v>
      </c>
      <c r="R281" s="196">
        <f>Q281*H281</f>
        <v>0</v>
      </c>
      <c r="S281" s="196">
        <v>0</v>
      </c>
      <c r="T281" s="197">
        <f>S281*H281</f>
        <v>0</v>
      </c>
      <c r="U281" s="35"/>
      <c r="V281" s="35"/>
      <c r="W281" s="35"/>
      <c r="X281" s="35"/>
      <c r="Y281" s="35"/>
      <c r="Z281" s="35"/>
      <c r="AA281" s="35"/>
      <c r="AB281" s="35"/>
      <c r="AC281" s="35"/>
      <c r="AD281" s="35"/>
      <c r="AE281" s="35"/>
      <c r="AR281" s="198" t="s">
        <v>198</v>
      </c>
      <c r="AT281" s="198" t="s">
        <v>325</v>
      </c>
      <c r="AU281" s="198" t="s">
        <v>87</v>
      </c>
      <c r="AY281" s="18" t="s">
        <v>160</v>
      </c>
      <c r="BE281" s="199">
        <f>IF(N281="základní",J281,0)</f>
        <v>0</v>
      </c>
      <c r="BF281" s="199">
        <f>IF(N281="snížená",J281,0)</f>
        <v>0</v>
      </c>
      <c r="BG281" s="199">
        <f>IF(N281="zákl. přenesená",J281,0)</f>
        <v>0</v>
      </c>
      <c r="BH281" s="199">
        <f>IF(N281="sníž. přenesená",J281,0)</f>
        <v>0</v>
      </c>
      <c r="BI281" s="199">
        <f>IF(N281="nulová",J281,0)</f>
        <v>0</v>
      </c>
      <c r="BJ281" s="18" t="s">
        <v>85</v>
      </c>
      <c r="BK281" s="199">
        <f>ROUND(I281*H281,2)</f>
        <v>0</v>
      </c>
      <c r="BL281" s="18" t="s">
        <v>165</v>
      </c>
      <c r="BM281" s="198" t="s">
        <v>516</v>
      </c>
    </row>
    <row r="282" spans="1:65" s="2" customFormat="1" ht="16.5" customHeight="1">
      <c r="A282" s="35"/>
      <c r="B282" s="36"/>
      <c r="C282" s="234" t="s">
        <v>483</v>
      </c>
      <c r="D282" s="234" t="s">
        <v>325</v>
      </c>
      <c r="E282" s="235" t="s">
        <v>518</v>
      </c>
      <c r="F282" s="236" t="s">
        <v>519</v>
      </c>
      <c r="G282" s="237" t="s">
        <v>164</v>
      </c>
      <c r="H282" s="238">
        <v>19</v>
      </c>
      <c r="I282" s="239"/>
      <c r="J282" s="240">
        <f>ROUND(I282*H282,2)</f>
        <v>0</v>
      </c>
      <c r="K282" s="241"/>
      <c r="L282" s="242"/>
      <c r="M282" s="243" t="s">
        <v>1</v>
      </c>
      <c r="N282" s="244" t="s">
        <v>42</v>
      </c>
      <c r="O282" s="72"/>
      <c r="P282" s="196">
        <f>O282*H282</f>
        <v>0</v>
      </c>
      <c r="Q282" s="196">
        <v>0</v>
      </c>
      <c r="R282" s="196">
        <f>Q282*H282</f>
        <v>0</v>
      </c>
      <c r="S282" s="196">
        <v>0</v>
      </c>
      <c r="T282" s="197">
        <f>S282*H282</f>
        <v>0</v>
      </c>
      <c r="U282" s="35"/>
      <c r="V282" s="35"/>
      <c r="W282" s="35"/>
      <c r="X282" s="35"/>
      <c r="Y282" s="35"/>
      <c r="Z282" s="35"/>
      <c r="AA282" s="35"/>
      <c r="AB282" s="35"/>
      <c r="AC282" s="35"/>
      <c r="AD282" s="35"/>
      <c r="AE282" s="35"/>
      <c r="AR282" s="198" t="s">
        <v>198</v>
      </c>
      <c r="AT282" s="198" t="s">
        <v>325</v>
      </c>
      <c r="AU282" s="198" t="s">
        <v>87</v>
      </c>
      <c r="AY282" s="18" t="s">
        <v>160</v>
      </c>
      <c r="BE282" s="199">
        <f>IF(N282="základní",J282,0)</f>
        <v>0</v>
      </c>
      <c r="BF282" s="199">
        <f>IF(N282="snížená",J282,0)</f>
        <v>0</v>
      </c>
      <c r="BG282" s="199">
        <f>IF(N282="zákl. přenesená",J282,0)</f>
        <v>0</v>
      </c>
      <c r="BH282" s="199">
        <f>IF(N282="sníž. přenesená",J282,0)</f>
        <v>0</v>
      </c>
      <c r="BI282" s="199">
        <f>IF(N282="nulová",J282,0)</f>
        <v>0</v>
      </c>
      <c r="BJ282" s="18" t="s">
        <v>85</v>
      </c>
      <c r="BK282" s="199">
        <f>ROUND(I282*H282,2)</f>
        <v>0</v>
      </c>
      <c r="BL282" s="18" t="s">
        <v>165</v>
      </c>
      <c r="BM282" s="198" t="s">
        <v>520</v>
      </c>
    </row>
    <row r="283" spans="1:47" s="2" customFormat="1" ht="19.5">
      <c r="A283" s="35"/>
      <c r="B283" s="36"/>
      <c r="C283" s="37"/>
      <c r="D283" s="204" t="s">
        <v>187</v>
      </c>
      <c r="E283" s="37"/>
      <c r="F283" s="214" t="s">
        <v>513</v>
      </c>
      <c r="G283" s="37"/>
      <c r="H283" s="37"/>
      <c r="I283" s="215"/>
      <c r="J283" s="37"/>
      <c r="K283" s="37"/>
      <c r="L283" s="40"/>
      <c r="M283" s="216"/>
      <c r="N283" s="217"/>
      <c r="O283" s="72"/>
      <c r="P283" s="72"/>
      <c r="Q283" s="72"/>
      <c r="R283" s="72"/>
      <c r="S283" s="72"/>
      <c r="T283" s="73"/>
      <c r="U283" s="35"/>
      <c r="V283" s="35"/>
      <c r="W283" s="35"/>
      <c r="X283" s="35"/>
      <c r="Y283" s="35"/>
      <c r="Z283" s="35"/>
      <c r="AA283" s="35"/>
      <c r="AB283" s="35"/>
      <c r="AC283" s="35"/>
      <c r="AD283" s="35"/>
      <c r="AE283" s="35"/>
      <c r="AT283" s="18" t="s">
        <v>187</v>
      </c>
      <c r="AU283" s="18" t="s">
        <v>87</v>
      </c>
    </row>
    <row r="284" spans="1:65" s="2" customFormat="1" ht="16.5" customHeight="1">
      <c r="A284" s="35"/>
      <c r="B284" s="36"/>
      <c r="C284" s="234" t="s">
        <v>488</v>
      </c>
      <c r="D284" s="234" t="s">
        <v>325</v>
      </c>
      <c r="E284" s="235" t="s">
        <v>522</v>
      </c>
      <c r="F284" s="236" t="s">
        <v>523</v>
      </c>
      <c r="G284" s="237" t="s">
        <v>210</v>
      </c>
      <c r="H284" s="238">
        <v>22.313</v>
      </c>
      <c r="I284" s="239"/>
      <c r="J284" s="240">
        <f>ROUND(I284*H284,2)</f>
        <v>0</v>
      </c>
      <c r="K284" s="241"/>
      <c r="L284" s="242"/>
      <c r="M284" s="243" t="s">
        <v>1</v>
      </c>
      <c r="N284" s="244" t="s">
        <v>42</v>
      </c>
      <c r="O284" s="72"/>
      <c r="P284" s="196">
        <f>O284*H284</f>
        <v>0</v>
      </c>
      <c r="Q284" s="196">
        <v>0.068</v>
      </c>
      <c r="R284" s="196">
        <f>Q284*H284</f>
        <v>1.517284</v>
      </c>
      <c r="S284" s="196">
        <v>0</v>
      </c>
      <c r="T284" s="197">
        <f>S284*H284</f>
        <v>0</v>
      </c>
      <c r="U284" s="35"/>
      <c r="V284" s="35"/>
      <c r="W284" s="35"/>
      <c r="X284" s="35"/>
      <c r="Y284" s="35"/>
      <c r="Z284" s="35"/>
      <c r="AA284" s="35"/>
      <c r="AB284" s="35"/>
      <c r="AC284" s="35"/>
      <c r="AD284" s="35"/>
      <c r="AE284" s="35"/>
      <c r="AR284" s="198" t="s">
        <v>198</v>
      </c>
      <c r="AT284" s="198" t="s">
        <v>325</v>
      </c>
      <c r="AU284" s="198" t="s">
        <v>87</v>
      </c>
      <c r="AY284" s="18" t="s">
        <v>160</v>
      </c>
      <c r="BE284" s="199">
        <f>IF(N284="základní",J284,0)</f>
        <v>0</v>
      </c>
      <c r="BF284" s="199">
        <f>IF(N284="snížená",J284,0)</f>
        <v>0</v>
      </c>
      <c r="BG284" s="199">
        <f>IF(N284="zákl. přenesená",J284,0)</f>
        <v>0</v>
      </c>
      <c r="BH284" s="199">
        <f>IF(N284="sníž. přenesená",J284,0)</f>
        <v>0</v>
      </c>
      <c r="BI284" s="199">
        <f>IF(N284="nulová",J284,0)</f>
        <v>0</v>
      </c>
      <c r="BJ284" s="18" t="s">
        <v>85</v>
      </c>
      <c r="BK284" s="199">
        <f>ROUND(I284*H284,2)</f>
        <v>0</v>
      </c>
      <c r="BL284" s="18" t="s">
        <v>165</v>
      </c>
      <c r="BM284" s="198" t="s">
        <v>524</v>
      </c>
    </row>
    <row r="285" spans="1:47" s="2" customFormat="1" ht="19.5">
      <c r="A285" s="35"/>
      <c r="B285" s="36"/>
      <c r="C285" s="37"/>
      <c r="D285" s="204" t="s">
        <v>187</v>
      </c>
      <c r="E285" s="37"/>
      <c r="F285" s="214" t="s">
        <v>513</v>
      </c>
      <c r="G285" s="37"/>
      <c r="H285" s="37"/>
      <c r="I285" s="215"/>
      <c r="J285" s="37"/>
      <c r="K285" s="37"/>
      <c r="L285" s="40"/>
      <c r="M285" s="216"/>
      <c r="N285" s="217"/>
      <c r="O285" s="72"/>
      <c r="P285" s="72"/>
      <c r="Q285" s="72"/>
      <c r="R285" s="72"/>
      <c r="S285" s="72"/>
      <c r="T285" s="73"/>
      <c r="U285" s="35"/>
      <c r="V285" s="35"/>
      <c r="W285" s="35"/>
      <c r="X285" s="35"/>
      <c r="Y285" s="35"/>
      <c r="Z285" s="35"/>
      <c r="AA285" s="35"/>
      <c r="AB285" s="35"/>
      <c r="AC285" s="35"/>
      <c r="AD285" s="35"/>
      <c r="AE285" s="35"/>
      <c r="AT285" s="18" t="s">
        <v>187</v>
      </c>
      <c r="AU285" s="18" t="s">
        <v>87</v>
      </c>
    </row>
    <row r="286" spans="2:51" s="13" customFormat="1" ht="11.25">
      <c r="B286" s="202"/>
      <c r="C286" s="203"/>
      <c r="D286" s="204" t="s">
        <v>181</v>
      </c>
      <c r="E286" s="203"/>
      <c r="F286" s="206" t="s">
        <v>738</v>
      </c>
      <c r="G286" s="203"/>
      <c r="H286" s="207">
        <v>22.313</v>
      </c>
      <c r="I286" s="208"/>
      <c r="J286" s="203"/>
      <c r="K286" s="203"/>
      <c r="L286" s="209"/>
      <c r="M286" s="210"/>
      <c r="N286" s="211"/>
      <c r="O286" s="211"/>
      <c r="P286" s="211"/>
      <c r="Q286" s="211"/>
      <c r="R286" s="211"/>
      <c r="S286" s="211"/>
      <c r="T286" s="212"/>
      <c r="AT286" s="213" t="s">
        <v>181</v>
      </c>
      <c r="AU286" s="213" t="s">
        <v>87</v>
      </c>
      <c r="AV286" s="13" t="s">
        <v>87</v>
      </c>
      <c r="AW286" s="13" t="s">
        <v>4</v>
      </c>
      <c r="AX286" s="13" t="s">
        <v>85</v>
      </c>
      <c r="AY286" s="213" t="s">
        <v>160</v>
      </c>
    </row>
    <row r="287" spans="1:65" s="2" customFormat="1" ht="21.75" customHeight="1">
      <c r="A287" s="35"/>
      <c r="B287" s="36"/>
      <c r="C287" s="186" t="s">
        <v>492</v>
      </c>
      <c r="D287" s="186" t="s">
        <v>161</v>
      </c>
      <c r="E287" s="187" t="s">
        <v>530</v>
      </c>
      <c r="F287" s="188" t="s">
        <v>531</v>
      </c>
      <c r="G287" s="189" t="s">
        <v>210</v>
      </c>
      <c r="H287" s="190">
        <v>108.83</v>
      </c>
      <c r="I287" s="191"/>
      <c r="J287" s="192">
        <f>ROUND(I287*H287,2)</f>
        <v>0</v>
      </c>
      <c r="K287" s="193"/>
      <c r="L287" s="40"/>
      <c r="M287" s="194" t="s">
        <v>1</v>
      </c>
      <c r="N287" s="195" t="s">
        <v>42</v>
      </c>
      <c r="O287" s="72"/>
      <c r="P287" s="196">
        <f>O287*H287</f>
        <v>0</v>
      </c>
      <c r="Q287" s="196">
        <v>0.1295</v>
      </c>
      <c r="R287" s="196">
        <f>Q287*H287</f>
        <v>14.093485</v>
      </c>
      <c r="S287" s="196">
        <v>0</v>
      </c>
      <c r="T287" s="197">
        <f>S287*H287</f>
        <v>0</v>
      </c>
      <c r="U287" s="35"/>
      <c r="V287" s="35"/>
      <c r="W287" s="35"/>
      <c r="X287" s="35"/>
      <c r="Y287" s="35"/>
      <c r="Z287" s="35"/>
      <c r="AA287" s="35"/>
      <c r="AB287" s="35"/>
      <c r="AC287" s="35"/>
      <c r="AD287" s="35"/>
      <c r="AE287" s="35"/>
      <c r="AR287" s="198" t="s">
        <v>165</v>
      </c>
      <c r="AT287" s="198" t="s">
        <v>161</v>
      </c>
      <c r="AU287" s="198" t="s">
        <v>87</v>
      </c>
      <c r="AY287" s="18" t="s">
        <v>160</v>
      </c>
      <c r="BE287" s="199">
        <f>IF(N287="základní",J287,0)</f>
        <v>0</v>
      </c>
      <c r="BF287" s="199">
        <f>IF(N287="snížená",J287,0)</f>
        <v>0</v>
      </c>
      <c r="BG287" s="199">
        <f>IF(N287="zákl. přenesená",J287,0)</f>
        <v>0</v>
      </c>
      <c r="BH287" s="199">
        <f>IF(N287="sníž. přenesená",J287,0)</f>
        <v>0</v>
      </c>
      <c r="BI287" s="199">
        <f>IF(N287="nulová",J287,0)</f>
        <v>0</v>
      </c>
      <c r="BJ287" s="18" t="s">
        <v>85</v>
      </c>
      <c r="BK287" s="199">
        <f>ROUND(I287*H287,2)</f>
        <v>0</v>
      </c>
      <c r="BL287" s="18" t="s">
        <v>165</v>
      </c>
      <c r="BM287" s="198" t="s">
        <v>532</v>
      </c>
    </row>
    <row r="288" spans="2:51" s="13" customFormat="1" ht="11.25">
      <c r="B288" s="202"/>
      <c r="C288" s="203"/>
      <c r="D288" s="204" t="s">
        <v>181</v>
      </c>
      <c r="E288" s="205" t="s">
        <v>1</v>
      </c>
      <c r="F288" s="206" t="s">
        <v>739</v>
      </c>
      <c r="G288" s="203"/>
      <c r="H288" s="207">
        <v>108.83</v>
      </c>
      <c r="I288" s="208"/>
      <c r="J288" s="203"/>
      <c r="K288" s="203"/>
      <c r="L288" s="209"/>
      <c r="M288" s="210"/>
      <c r="N288" s="211"/>
      <c r="O288" s="211"/>
      <c r="P288" s="211"/>
      <c r="Q288" s="211"/>
      <c r="R288" s="211"/>
      <c r="S288" s="211"/>
      <c r="T288" s="212"/>
      <c r="AT288" s="213" t="s">
        <v>181</v>
      </c>
      <c r="AU288" s="213" t="s">
        <v>87</v>
      </c>
      <c r="AV288" s="13" t="s">
        <v>87</v>
      </c>
      <c r="AW288" s="13" t="s">
        <v>32</v>
      </c>
      <c r="AX288" s="13" t="s">
        <v>85</v>
      </c>
      <c r="AY288" s="213" t="s">
        <v>160</v>
      </c>
    </row>
    <row r="289" spans="1:65" s="2" customFormat="1" ht="16.5" customHeight="1">
      <c r="A289" s="35"/>
      <c r="B289" s="36"/>
      <c r="C289" s="234" t="s">
        <v>496</v>
      </c>
      <c r="D289" s="234" t="s">
        <v>325</v>
      </c>
      <c r="E289" s="235" t="s">
        <v>535</v>
      </c>
      <c r="F289" s="236" t="s">
        <v>536</v>
      </c>
      <c r="G289" s="237" t="s">
        <v>210</v>
      </c>
      <c r="H289" s="238">
        <v>114.272</v>
      </c>
      <c r="I289" s="239"/>
      <c r="J289" s="240">
        <f>ROUND(I289*H289,2)</f>
        <v>0</v>
      </c>
      <c r="K289" s="241"/>
      <c r="L289" s="242"/>
      <c r="M289" s="243" t="s">
        <v>1</v>
      </c>
      <c r="N289" s="244" t="s">
        <v>42</v>
      </c>
      <c r="O289" s="72"/>
      <c r="P289" s="196">
        <f>O289*H289</f>
        <v>0</v>
      </c>
      <c r="Q289" s="196">
        <v>0.05612</v>
      </c>
      <c r="R289" s="196">
        <f>Q289*H289</f>
        <v>6.412944640000001</v>
      </c>
      <c r="S289" s="196">
        <v>0</v>
      </c>
      <c r="T289" s="197">
        <f>S289*H289</f>
        <v>0</v>
      </c>
      <c r="U289" s="35"/>
      <c r="V289" s="35"/>
      <c r="W289" s="35"/>
      <c r="X289" s="35"/>
      <c r="Y289" s="35"/>
      <c r="Z289" s="35"/>
      <c r="AA289" s="35"/>
      <c r="AB289" s="35"/>
      <c r="AC289" s="35"/>
      <c r="AD289" s="35"/>
      <c r="AE289" s="35"/>
      <c r="AR289" s="198" t="s">
        <v>198</v>
      </c>
      <c r="AT289" s="198" t="s">
        <v>325</v>
      </c>
      <c r="AU289" s="198" t="s">
        <v>87</v>
      </c>
      <c r="AY289" s="18" t="s">
        <v>160</v>
      </c>
      <c r="BE289" s="199">
        <f>IF(N289="základní",J289,0)</f>
        <v>0</v>
      </c>
      <c r="BF289" s="199">
        <f>IF(N289="snížená",J289,0)</f>
        <v>0</v>
      </c>
      <c r="BG289" s="199">
        <f>IF(N289="zákl. přenesená",J289,0)</f>
        <v>0</v>
      </c>
      <c r="BH289" s="199">
        <f>IF(N289="sníž. přenesená",J289,0)</f>
        <v>0</v>
      </c>
      <c r="BI289" s="199">
        <f>IF(N289="nulová",J289,0)</f>
        <v>0</v>
      </c>
      <c r="BJ289" s="18" t="s">
        <v>85</v>
      </c>
      <c r="BK289" s="199">
        <f>ROUND(I289*H289,2)</f>
        <v>0</v>
      </c>
      <c r="BL289" s="18" t="s">
        <v>165</v>
      </c>
      <c r="BM289" s="198" t="s">
        <v>537</v>
      </c>
    </row>
    <row r="290" spans="1:47" s="2" customFormat="1" ht="19.5">
      <c r="A290" s="35"/>
      <c r="B290" s="36"/>
      <c r="C290" s="37"/>
      <c r="D290" s="204" t="s">
        <v>187</v>
      </c>
      <c r="E290" s="37"/>
      <c r="F290" s="214" t="s">
        <v>538</v>
      </c>
      <c r="G290" s="37"/>
      <c r="H290" s="37"/>
      <c r="I290" s="215"/>
      <c r="J290" s="37"/>
      <c r="K290" s="37"/>
      <c r="L290" s="40"/>
      <c r="M290" s="216"/>
      <c r="N290" s="217"/>
      <c r="O290" s="72"/>
      <c r="P290" s="72"/>
      <c r="Q290" s="72"/>
      <c r="R290" s="72"/>
      <c r="S290" s="72"/>
      <c r="T290" s="73"/>
      <c r="U290" s="35"/>
      <c r="V290" s="35"/>
      <c r="W290" s="35"/>
      <c r="X290" s="35"/>
      <c r="Y290" s="35"/>
      <c r="Z290" s="35"/>
      <c r="AA290" s="35"/>
      <c r="AB290" s="35"/>
      <c r="AC290" s="35"/>
      <c r="AD290" s="35"/>
      <c r="AE290" s="35"/>
      <c r="AT290" s="18" t="s">
        <v>187</v>
      </c>
      <c r="AU290" s="18" t="s">
        <v>87</v>
      </c>
    </row>
    <row r="291" spans="2:51" s="13" customFormat="1" ht="11.25">
      <c r="B291" s="202"/>
      <c r="C291" s="203"/>
      <c r="D291" s="204" t="s">
        <v>181</v>
      </c>
      <c r="E291" s="203"/>
      <c r="F291" s="206" t="s">
        <v>740</v>
      </c>
      <c r="G291" s="203"/>
      <c r="H291" s="207">
        <v>114.272</v>
      </c>
      <c r="I291" s="208"/>
      <c r="J291" s="203"/>
      <c r="K291" s="203"/>
      <c r="L291" s="209"/>
      <c r="M291" s="210"/>
      <c r="N291" s="211"/>
      <c r="O291" s="211"/>
      <c r="P291" s="211"/>
      <c r="Q291" s="211"/>
      <c r="R291" s="211"/>
      <c r="S291" s="211"/>
      <c r="T291" s="212"/>
      <c r="AT291" s="213" t="s">
        <v>181</v>
      </c>
      <c r="AU291" s="213" t="s">
        <v>87</v>
      </c>
      <c r="AV291" s="13" t="s">
        <v>87</v>
      </c>
      <c r="AW291" s="13" t="s">
        <v>4</v>
      </c>
      <c r="AX291" s="13" t="s">
        <v>85</v>
      </c>
      <c r="AY291" s="213" t="s">
        <v>160</v>
      </c>
    </row>
    <row r="292" spans="1:65" s="2" customFormat="1" ht="16.5" customHeight="1">
      <c r="A292" s="35"/>
      <c r="B292" s="36"/>
      <c r="C292" s="186" t="s">
        <v>509</v>
      </c>
      <c r="D292" s="186" t="s">
        <v>161</v>
      </c>
      <c r="E292" s="187" t="s">
        <v>541</v>
      </c>
      <c r="F292" s="188" t="s">
        <v>542</v>
      </c>
      <c r="G292" s="189" t="s">
        <v>179</v>
      </c>
      <c r="H292" s="190">
        <v>150.4</v>
      </c>
      <c r="I292" s="191"/>
      <c r="J292" s="192">
        <f>ROUND(I292*H292,2)</f>
        <v>0</v>
      </c>
      <c r="K292" s="193"/>
      <c r="L292" s="40"/>
      <c r="M292" s="194" t="s">
        <v>1</v>
      </c>
      <c r="N292" s="195" t="s">
        <v>42</v>
      </c>
      <c r="O292" s="72"/>
      <c r="P292" s="196">
        <f>O292*H292</f>
        <v>0</v>
      </c>
      <c r="Q292" s="196">
        <v>0.00047</v>
      </c>
      <c r="R292" s="196">
        <f>Q292*H292</f>
        <v>0.070688</v>
      </c>
      <c r="S292" s="196">
        <v>0</v>
      </c>
      <c r="T292" s="197">
        <f>S292*H292</f>
        <v>0</v>
      </c>
      <c r="U292" s="35"/>
      <c r="V292" s="35"/>
      <c r="W292" s="35"/>
      <c r="X292" s="35"/>
      <c r="Y292" s="35"/>
      <c r="Z292" s="35"/>
      <c r="AA292" s="35"/>
      <c r="AB292" s="35"/>
      <c r="AC292" s="35"/>
      <c r="AD292" s="35"/>
      <c r="AE292" s="35"/>
      <c r="AR292" s="198" t="s">
        <v>165</v>
      </c>
      <c r="AT292" s="198" t="s">
        <v>161</v>
      </c>
      <c r="AU292" s="198" t="s">
        <v>87</v>
      </c>
      <c r="AY292" s="18" t="s">
        <v>160</v>
      </c>
      <c r="BE292" s="199">
        <f>IF(N292="základní",J292,0)</f>
        <v>0</v>
      </c>
      <c r="BF292" s="199">
        <f>IF(N292="snížená",J292,0)</f>
        <v>0</v>
      </c>
      <c r="BG292" s="199">
        <f>IF(N292="zákl. přenesená",J292,0)</f>
        <v>0</v>
      </c>
      <c r="BH292" s="199">
        <f>IF(N292="sníž. přenesená",J292,0)</f>
        <v>0</v>
      </c>
      <c r="BI292" s="199">
        <f>IF(N292="nulová",J292,0)</f>
        <v>0</v>
      </c>
      <c r="BJ292" s="18" t="s">
        <v>85</v>
      </c>
      <c r="BK292" s="199">
        <f>ROUND(I292*H292,2)</f>
        <v>0</v>
      </c>
      <c r="BL292" s="18" t="s">
        <v>165</v>
      </c>
      <c r="BM292" s="198" t="s">
        <v>543</v>
      </c>
    </row>
    <row r="293" spans="2:51" s="13" customFormat="1" ht="11.25">
      <c r="B293" s="202"/>
      <c r="C293" s="203"/>
      <c r="D293" s="204" t="s">
        <v>181</v>
      </c>
      <c r="E293" s="205" t="s">
        <v>1</v>
      </c>
      <c r="F293" s="206" t="s">
        <v>741</v>
      </c>
      <c r="G293" s="203"/>
      <c r="H293" s="207">
        <v>150.4</v>
      </c>
      <c r="I293" s="208"/>
      <c r="J293" s="203"/>
      <c r="K293" s="203"/>
      <c r="L293" s="209"/>
      <c r="M293" s="210"/>
      <c r="N293" s="211"/>
      <c r="O293" s="211"/>
      <c r="P293" s="211"/>
      <c r="Q293" s="211"/>
      <c r="R293" s="211"/>
      <c r="S293" s="211"/>
      <c r="T293" s="212"/>
      <c r="AT293" s="213" t="s">
        <v>181</v>
      </c>
      <c r="AU293" s="213" t="s">
        <v>87</v>
      </c>
      <c r="AV293" s="13" t="s">
        <v>87</v>
      </c>
      <c r="AW293" s="13" t="s">
        <v>32</v>
      </c>
      <c r="AX293" s="13" t="s">
        <v>85</v>
      </c>
      <c r="AY293" s="213" t="s">
        <v>160</v>
      </c>
    </row>
    <row r="294" spans="1:65" s="2" customFormat="1" ht="16.5" customHeight="1">
      <c r="A294" s="35"/>
      <c r="B294" s="36"/>
      <c r="C294" s="186" t="s">
        <v>390</v>
      </c>
      <c r="D294" s="186" t="s">
        <v>161</v>
      </c>
      <c r="E294" s="187" t="s">
        <v>546</v>
      </c>
      <c r="F294" s="188" t="s">
        <v>547</v>
      </c>
      <c r="G294" s="189" t="s">
        <v>210</v>
      </c>
      <c r="H294" s="190">
        <v>18</v>
      </c>
      <c r="I294" s="191"/>
      <c r="J294" s="192">
        <f>ROUND(I294*H294,2)</f>
        <v>0</v>
      </c>
      <c r="K294" s="193"/>
      <c r="L294" s="40"/>
      <c r="M294" s="194" t="s">
        <v>1</v>
      </c>
      <c r="N294" s="195" t="s">
        <v>42</v>
      </c>
      <c r="O294" s="72"/>
      <c r="P294" s="196">
        <f>O294*H294</f>
        <v>0</v>
      </c>
      <c r="Q294" s="196">
        <v>0</v>
      </c>
      <c r="R294" s="196">
        <f>Q294*H294</f>
        <v>0</v>
      </c>
      <c r="S294" s="196">
        <v>0</v>
      </c>
      <c r="T294" s="197">
        <f>S294*H294</f>
        <v>0</v>
      </c>
      <c r="U294" s="35"/>
      <c r="V294" s="35"/>
      <c r="W294" s="35"/>
      <c r="X294" s="35"/>
      <c r="Y294" s="35"/>
      <c r="Z294" s="35"/>
      <c r="AA294" s="35"/>
      <c r="AB294" s="35"/>
      <c r="AC294" s="35"/>
      <c r="AD294" s="35"/>
      <c r="AE294" s="35"/>
      <c r="AR294" s="198" t="s">
        <v>165</v>
      </c>
      <c r="AT294" s="198" t="s">
        <v>161</v>
      </c>
      <c r="AU294" s="198" t="s">
        <v>87</v>
      </c>
      <c r="AY294" s="18" t="s">
        <v>160</v>
      </c>
      <c r="BE294" s="199">
        <f>IF(N294="základní",J294,0)</f>
        <v>0</v>
      </c>
      <c r="BF294" s="199">
        <f>IF(N294="snížená",J294,0)</f>
        <v>0</v>
      </c>
      <c r="BG294" s="199">
        <f>IF(N294="zákl. přenesená",J294,0)</f>
        <v>0</v>
      </c>
      <c r="BH294" s="199">
        <f>IF(N294="sníž. přenesená",J294,0)</f>
        <v>0</v>
      </c>
      <c r="BI294" s="199">
        <f>IF(N294="nulová",J294,0)</f>
        <v>0</v>
      </c>
      <c r="BJ294" s="18" t="s">
        <v>85</v>
      </c>
      <c r="BK294" s="199">
        <f>ROUND(I294*H294,2)</f>
        <v>0</v>
      </c>
      <c r="BL294" s="18" t="s">
        <v>165</v>
      </c>
      <c r="BM294" s="198" t="s">
        <v>548</v>
      </c>
    </row>
    <row r="295" spans="2:51" s="13" customFormat="1" ht="11.25">
      <c r="B295" s="202"/>
      <c r="C295" s="203"/>
      <c r="D295" s="204" t="s">
        <v>181</v>
      </c>
      <c r="E295" s="205" t="s">
        <v>1</v>
      </c>
      <c r="F295" s="206" t="s">
        <v>706</v>
      </c>
      <c r="G295" s="203"/>
      <c r="H295" s="207">
        <v>18</v>
      </c>
      <c r="I295" s="208"/>
      <c r="J295" s="203"/>
      <c r="K295" s="203"/>
      <c r="L295" s="209"/>
      <c r="M295" s="210"/>
      <c r="N295" s="211"/>
      <c r="O295" s="211"/>
      <c r="P295" s="211"/>
      <c r="Q295" s="211"/>
      <c r="R295" s="211"/>
      <c r="S295" s="211"/>
      <c r="T295" s="212"/>
      <c r="AT295" s="213" t="s">
        <v>181</v>
      </c>
      <c r="AU295" s="213" t="s">
        <v>87</v>
      </c>
      <c r="AV295" s="13" t="s">
        <v>87</v>
      </c>
      <c r="AW295" s="13" t="s">
        <v>32</v>
      </c>
      <c r="AX295" s="13" t="s">
        <v>77</v>
      </c>
      <c r="AY295" s="213" t="s">
        <v>160</v>
      </c>
    </row>
    <row r="296" spans="2:51" s="14" customFormat="1" ht="11.25">
      <c r="B296" s="223"/>
      <c r="C296" s="224"/>
      <c r="D296" s="204" t="s">
        <v>181</v>
      </c>
      <c r="E296" s="225" t="s">
        <v>1</v>
      </c>
      <c r="F296" s="226" t="s">
        <v>281</v>
      </c>
      <c r="G296" s="224"/>
      <c r="H296" s="227">
        <v>18</v>
      </c>
      <c r="I296" s="228"/>
      <c r="J296" s="224"/>
      <c r="K296" s="224"/>
      <c r="L296" s="229"/>
      <c r="M296" s="230"/>
      <c r="N296" s="231"/>
      <c r="O296" s="231"/>
      <c r="P296" s="231"/>
      <c r="Q296" s="231"/>
      <c r="R296" s="231"/>
      <c r="S296" s="231"/>
      <c r="T296" s="232"/>
      <c r="AT296" s="233" t="s">
        <v>181</v>
      </c>
      <c r="AU296" s="233" t="s">
        <v>87</v>
      </c>
      <c r="AV296" s="14" t="s">
        <v>165</v>
      </c>
      <c r="AW296" s="14" t="s">
        <v>32</v>
      </c>
      <c r="AX296" s="14" t="s">
        <v>85</v>
      </c>
      <c r="AY296" s="233" t="s">
        <v>160</v>
      </c>
    </row>
    <row r="297" spans="1:65" s="2" customFormat="1" ht="21.75" customHeight="1">
      <c r="A297" s="35"/>
      <c r="B297" s="36"/>
      <c r="C297" s="186" t="s">
        <v>517</v>
      </c>
      <c r="D297" s="186" t="s">
        <v>161</v>
      </c>
      <c r="E297" s="187" t="s">
        <v>550</v>
      </c>
      <c r="F297" s="188" t="s">
        <v>551</v>
      </c>
      <c r="G297" s="189" t="s">
        <v>179</v>
      </c>
      <c r="H297" s="190">
        <v>60</v>
      </c>
      <c r="I297" s="191"/>
      <c r="J297" s="192">
        <f>ROUND(I297*H297,2)</f>
        <v>0</v>
      </c>
      <c r="K297" s="193"/>
      <c r="L297" s="40"/>
      <c r="M297" s="194" t="s">
        <v>1</v>
      </c>
      <c r="N297" s="195" t="s">
        <v>42</v>
      </c>
      <c r="O297" s="72"/>
      <c r="P297" s="196">
        <f>O297*H297</f>
        <v>0</v>
      </c>
      <c r="Q297" s="196">
        <v>0</v>
      </c>
      <c r="R297" s="196">
        <f>Q297*H297</f>
        <v>0</v>
      </c>
      <c r="S297" s="196">
        <v>0.01</v>
      </c>
      <c r="T297" s="197">
        <f>S297*H297</f>
        <v>0.6</v>
      </c>
      <c r="U297" s="35"/>
      <c r="V297" s="35"/>
      <c r="W297" s="35"/>
      <c r="X297" s="35"/>
      <c r="Y297" s="35"/>
      <c r="Z297" s="35"/>
      <c r="AA297" s="35"/>
      <c r="AB297" s="35"/>
      <c r="AC297" s="35"/>
      <c r="AD297" s="35"/>
      <c r="AE297" s="35"/>
      <c r="AR297" s="198" t="s">
        <v>165</v>
      </c>
      <c r="AT297" s="198" t="s">
        <v>161</v>
      </c>
      <c r="AU297" s="198" t="s">
        <v>87</v>
      </c>
      <c r="AY297" s="18" t="s">
        <v>160</v>
      </c>
      <c r="BE297" s="199">
        <f>IF(N297="základní",J297,0)</f>
        <v>0</v>
      </c>
      <c r="BF297" s="199">
        <f>IF(N297="snížená",J297,0)</f>
        <v>0</v>
      </c>
      <c r="BG297" s="199">
        <f>IF(N297="zákl. přenesená",J297,0)</f>
        <v>0</v>
      </c>
      <c r="BH297" s="199">
        <f>IF(N297="sníž. přenesená",J297,0)</f>
        <v>0</v>
      </c>
      <c r="BI297" s="199">
        <f>IF(N297="nulová",J297,0)</f>
        <v>0</v>
      </c>
      <c r="BJ297" s="18" t="s">
        <v>85</v>
      </c>
      <c r="BK297" s="199">
        <f>ROUND(I297*H297,2)</f>
        <v>0</v>
      </c>
      <c r="BL297" s="18" t="s">
        <v>165</v>
      </c>
      <c r="BM297" s="198" t="s">
        <v>552</v>
      </c>
    </row>
    <row r="298" spans="1:47" s="2" customFormat="1" ht="19.5">
      <c r="A298" s="35"/>
      <c r="B298" s="36"/>
      <c r="C298" s="37"/>
      <c r="D298" s="204" t="s">
        <v>187</v>
      </c>
      <c r="E298" s="37"/>
      <c r="F298" s="214" t="s">
        <v>553</v>
      </c>
      <c r="G298" s="37"/>
      <c r="H298" s="37"/>
      <c r="I298" s="215"/>
      <c r="J298" s="37"/>
      <c r="K298" s="37"/>
      <c r="L298" s="40"/>
      <c r="M298" s="216"/>
      <c r="N298" s="217"/>
      <c r="O298" s="72"/>
      <c r="P298" s="72"/>
      <c r="Q298" s="72"/>
      <c r="R298" s="72"/>
      <c r="S298" s="72"/>
      <c r="T298" s="73"/>
      <c r="U298" s="35"/>
      <c r="V298" s="35"/>
      <c r="W298" s="35"/>
      <c r="X298" s="35"/>
      <c r="Y298" s="35"/>
      <c r="Z298" s="35"/>
      <c r="AA298" s="35"/>
      <c r="AB298" s="35"/>
      <c r="AC298" s="35"/>
      <c r="AD298" s="35"/>
      <c r="AE298" s="35"/>
      <c r="AT298" s="18" t="s">
        <v>187</v>
      </c>
      <c r="AU298" s="18" t="s">
        <v>87</v>
      </c>
    </row>
    <row r="299" spans="2:51" s="13" customFormat="1" ht="11.25">
      <c r="B299" s="202"/>
      <c r="C299" s="203"/>
      <c r="D299" s="204" t="s">
        <v>181</v>
      </c>
      <c r="E299" s="205" t="s">
        <v>1</v>
      </c>
      <c r="F299" s="206" t="s">
        <v>390</v>
      </c>
      <c r="G299" s="203"/>
      <c r="H299" s="207">
        <v>60</v>
      </c>
      <c r="I299" s="208"/>
      <c r="J299" s="203"/>
      <c r="K299" s="203"/>
      <c r="L299" s="209"/>
      <c r="M299" s="210"/>
      <c r="N299" s="211"/>
      <c r="O299" s="211"/>
      <c r="P299" s="211"/>
      <c r="Q299" s="211"/>
      <c r="R299" s="211"/>
      <c r="S299" s="211"/>
      <c r="T299" s="212"/>
      <c r="AT299" s="213" t="s">
        <v>181</v>
      </c>
      <c r="AU299" s="213" t="s">
        <v>87</v>
      </c>
      <c r="AV299" s="13" t="s">
        <v>87</v>
      </c>
      <c r="AW299" s="13" t="s">
        <v>32</v>
      </c>
      <c r="AX299" s="13" t="s">
        <v>85</v>
      </c>
      <c r="AY299" s="213" t="s">
        <v>160</v>
      </c>
    </row>
    <row r="300" spans="2:63" s="12" customFormat="1" ht="22.9" customHeight="1">
      <c r="B300" s="172"/>
      <c r="C300" s="173"/>
      <c r="D300" s="174" t="s">
        <v>76</v>
      </c>
      <c r="E300" s="200" t="s">
        <v>555</v>
      </c>
      <c r="F300" s="200" t="s">
        <v>556</v>
      </c>
      <c r="G300" s="173"/>
      <c r="H300" s="173"/>
      <c r="I300" s="176"/>
      <c r="J300" s="201">
        <f>BK300</f>
        <v>0</v>
      </c>
      <c r="K300" s="173"/>
      <c r="L300" s="178"/>
      <c r="M300" s="179"/>
      <c r="N300" s="180"/>
      <c r="O300" s="180"/>
      <c r="P300" s="181">
        <f>P301</f>
        <v>0</v>
      </c>
      <c r="Q300" s="180"/>
      <c r="R300" s="181">
        <f>R301</f>
        <v>0</v>
      </c>
      <c r="S300" s="180"/>
      <c r="T300" s="182">
        <f>T301</f>
        <v>0</v>
      </c>
      <c r="AR300" s="183" t="s">
        <v>85</v>
      </c>
      <c r="AT300" s="184" t="s">
        <v>76</v>
      </c>
      <c r="AU300" s="184" t="s">
        <v>85</v>
      </c>
      <c r="AY300" s="183" t="s">
        <v>160</v>
      </c>
      <c r="BK300" s="185">
        <f>BK301</f>
        <v>0</v>
      </c>
    </row>
    <row r="301" spans="1:65" s="2" customFormat="1" ht="21.75" customHeight="1">
      <c r="A301" s="35"/>
      <c r="B301" s="36"/>
      <c r="C301" s="186" t="s">
        <v>521</v>
      </c>
      <c r="D301" s="186" t="s">
        <v>161</v>
      </c>
      <c r="E301" s="187" t="s">
        <v>558</v>
      </c>
      <c r="F301" s="188" t="s">
        <v>559</v>
      </c>
      <c r="G301" s="189" t="s">
        <v>217</v>
      </c>
      <c r="H301" s="190">
        <v>113.73</v>
      </c>
      <c r="I301" s="191"/>
      <c r="J301" s="192">
        <f>ROUND(I301*H301,2)</f>
        <v>0</v>
      </c>
      <c r="K301" s="193"/>
      <c r="L301" s="40"/>
      <c r="M301" s="218" t="s">
        <v>1</v>
      </c>
      <c r="N301" s="219" t="s">
        <v>42</v>
      </c>
      <c r="O301" s="220"/>
      <c r="P301" s="221">
        <f>O301*H301</f>
        <v>0</v>
      </c>
      <c r="Q301" s="221">
        <v>0</v>
      </c>
      <c r="R301" s="221">
        <f>Q301*H301</f>
        <v>0</v>
      </c>
      <c r="S301" s="221">
        <v>0</v>
      </c>
      <c r="T301" s="222">
        <f>S301*H301</f>
        <v>0</v>
      </c>
      <c r="U301" s="35"/>
      <c r="V301" s="35"/>
      <c r="W301" s="35"/>
      <c r="X301" s="35"/>
      <c r="Y301" s="35"/>
      <c r="Z301" s="35"/>
      <c r="AA301" s="35"/>
      <c r="AB301" s="35"/>
      <c r="AC301" s="35"/>
      <c r="AD301" s="35"/>
      <c r="AE301" s="35"/>
      <c r="AR301" s="198" t="s">
        <v>165</v>
      </c>
      <c r="AT301" s="198" t="s">
        <v>161</v>
      </c>
      <c r="AU301" s="198" t="s">
        <v>87</v>
      </c>
      <c r="AY301" s="18" t="s">
        <v>160</v>
      </c>
      <c r="BE301" s="199">
        <f>IF(N301="základní",J301,0)</f>
        <v>0</v>
      </c>
      <c r="BF301" s="199">
        <f>IF(N301="snížená",J301,0)</f>
        <v>0</v>
      </c>
      <c r="BG301" s="199">
        <f>IF(N301="zákl. přenesená",J301,0)</f>
        <v>0</v>
      </c>
      <c r="BH301" s="199">
        <f>IF(N301="sníž. přenesená",J301,0)</f>
        <v>0</v>
      </c>
      <c r="BI301" s="199">
        <f>IF(N301="nulová",J301,0)</f>
        <v>0</v>
      </c>
      <c r="BJ301" s="18" t="s">
        <v>85</v>
      </c>
      <c r="BK301" s="199">
        <f>ROUND(I301*H301,2)</f>
        <v>0</v>
      </c>
      <c r="BL301" s="18" t="s">
        <v>165</v>
      </c>
      <c r="BM301" s="198" t="s">
        <v>560</v>
      </c>
    </row>
    <row r="302" spans="1:31" s="2" customFormat="1" ht="6.95" customHeight="1">
      <c r="A302" s="35"/>
      <c r="B302" s="55"/>
      <c r="C302" s="56"/>
      <c r="D302" s="56"/>
      <c r="E302" s="56"/>
      <c r="F302" s="56"/>
      <c r="G302" s="56"/>
      <c r="H302" s="56"/>
      <c r="I302" s="56"/>
      <c r="J302" s="56"/>
      <c r="K302" s="56"/>
      <c r="L302" s="40"/>
      <c r="M302" s="35"/>
      <c r="O302" s="35"/>
      <c r="P302" s="35"/>
      <c r="Q302" s="35"/>
      <c r="R302" s="35"/>
      <c r="S302" s="35"/>
      <c r="T302" s="35"/>
      <c r="U302" s="35"/>
      <c r="V302" s="35"/>
      <c r="W302" s="35"/>
      <c r="X302" s="35"/>
      <c r="Y302" s="35"/>
      <c r="Z302" s="35"/>
      <c r="AA302" s="35"/>
      <c r="AB302" s="35"/>
      <c r="AC302" s="35"/>
      <c r="AD302" s="35"/>
      <c r="AE302" s="35"/>
    </row>
  </sheetData>
  <sheetProtection algorithmName="SHA-512" hashValue="KB1WTy3PNQHyXGjuuu9bVRKZorjDyi22nPemb/dlvzBHVmrTnUHTn/SYgjhH/ED5nP0NkrrN7foKdXjJA3pyOQ==" saltValue="Db5DshlCjZepIXvqdvuuGk03wb6Penrd2l9fgWzO7VcboviG9ZdSBWJYsQxfAtsuYdN7jnZGIqJCLFzmjwViuA==" spinCount="100000" sheet="1" objects="1" scenarios="1" formatColumns="0" formatRows="0" autoFilter="0"/>
  <autoFilter ref="C124:K301"/>
  <mergeCells count="9">
    <mergeCell ref="E87:H87"/>
    <mergeCell ref="E115:H115"/>
    <mergeCell ref="E117:H117"/>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6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1"/>
      <c r="M2" s="301"/>
      <c r="N2" s="301"/>
      <c r="O2" s="301"/>
      <c r="P2" s="301"/>
      <c r="Q2" s="301"/>
      <c r="R2" s="301"/>
      <c r="S2" s="301"/>
      <c r="T2" s="301"/>
      <c r="U2" s="301"/>
      <c r="V2" s="301"/>
      <c r="AT2" s="18" t="s">
        <v>99</v>
      </c>
    </row>
    <row r="3" spans="2:46" s="1" customFormat="1" ht="6.95" customHeight="1">
      <c r="B3" s="109"/>
      <c r="C3" s="110"/>
      <c r="D3" s="110"/>
      <c r="E3" s="110"/>
      <c r="F3" s="110"/>
      <c r="G3" s="110"/>
      <c r="H3" s="110"/>
      <c r="I3" s="110"/>
      <c r="J3" s="110"/>
      <c r="K3" s="110"/>
      <c r="L3" s="21"/>
      <c r="AT3" s="18" t="s">
        <v>87</v>
      </c>
    </row>
    <row r="4" spans="2:46" s="1" customFormat="1" ht="24.95" customHeight="1">
      <c r="B4" s="21"/>
      <c r="D4" s="111" t="s">
        <v>133</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16" t="str">
        <f>'Rekapitulace stavby'!K6</f>
        <v>Revitalizace prostranství Na Rybníčku k.ú. Třeboň</v>
      </c>
      <c r="F7" s="317"/>
      <c r="G7" s="317"/>
      <c r="H7" s="317"/>
      <c r="L7" s="21"/>
    </row>
    <row r="8" spans="1:31" s="2" customFormat="1" ht="12" customHeight="1">
      <c r="A8" s="35"/>
      <c r="B8" s="40"/>
      <c r="C8" s="35"/>
      <c r="D8" s="113" t="s">
        <v>134</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18" t="s">
        <v>742</v>
      </c>
      <c r="F9" s="319"/>
      <c r="G9" s="319"/>
      <c r="H9" s="319"/>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20. 8. 2021</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20" t="str">
        <f>'Rekapitulace stavby'!E14</f>
        <v>Vyplň údaj</v>
      </c>
      <c r="F18" s="321"/>
      <c r="G18" s="321"/>
      <c r="H18" s="321"/>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31</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33</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34</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47.25" customHeight="1">
      <c r="A27" s="116"/>
      <c r="B27" s="117"/>
      <c r="C27" s="116"/>
      <c r="D27" s="116"/>
      <c r="E27" s="322" t="s">
        <v>36</v>
      </c>
      <c r="F27" s="322"/>
      <c r="G27" s="322"/>
      <c r="H27" s="322"/>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37</v>
      </c>
      <c r="E30" s="35"/>
      <c r="F30" s="35"/>
      <c r="G30" s="35"/>
      <c r="H30" s="35"/>
      <c r="I30" s="35"/>
      <c r="J30" s="121">
        <f>ROUND(J124,2)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39</v>
      </c>
      <c r="G32" s="35"/>
      <c r="H32" s="35"/>
      <c r="I32" s="122" t="s">
        <v>38</v>
      </c>
      <c r="J32" s="122" t="s">
        <v>40</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41</v>
      </c>
      <c r="E33" s="113" t="s">
        <v>42</v>
      </c>
      <c r="F33" s="124">
        <f>ROUND((SUM(BE124:BE265)),2)</f>
        <v>0</v>
      </c>
      <c r="G33" s="35"/>
      <c r="H33" s="35"/>
      <c r="I33" s="125">
        <v>0.21</v>
      </c>
      <c r="J33" s="124">
        <f>ROUND(((SUM(BE124:BE265))*I33),2)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43</v>
      </c>
      <c r="F34" s="124">
        <f>ROUND((SUM(BF124:BF265)),2)</f>
        <v>0</v>
      </c>
      <c r="G34" s="35"/>
      <c r="H34" s="35"/>
      <c r="I34" s="125">
        <v>0.15</v>
      </c>
      <c r="J34" s="124">
        <f>ROUND(((SUM(BF124:BF265))*I34),2)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44</v>
      </c>
      <c r="F35" s="124">
        <f>ROUND((SUM(BG124:BG265)),2)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45</v>
      </c>
      <c r="F36" s="124">
        <f>ROUND((SUM(BH124:BH265)),2)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46</v>
      </c>
      <c r="F37" s="124">
        <f>ROUND((SUM(BI124:BI265)),2)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47</v>
      </c>
      <c r="E39" s="128"/>
      <c r="F39" s="128"/>
      <c r="G39" s="129" t="s">
        <v>48</v>
      </c>
      <c r="H39" s="130" t="s">
        <v>49</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50</v>
      </c>
      <c r="E50" s="134"/>
      <c r="F50" s="134"/>
      <c r="G50" s="133" t="s">
        <v>51</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52</v>
      </c>
      <c r="E61" s="136"/>
      <c r="F61" s="137" t="s">
        <v>53</v>
      </c>
      <c r="G61" s="135" t="s">
        <v>52</v>
      </c>
      <c r="H61" s="136"/>
      <c r="I61" s="136"/>
      <c r="J61" s="138" t="s">
        <v>53</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54</v>
      </c>
      <c r="E65" s="139"/>
      <c r="F65" s="139"/>
      <c r="G65" s="133" t="s">
        <v>55</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52</v>
      </c>
      <c r="E76" s="136"/>
      <c r="F76" s="137" t="s">
        <v>53</v>
      </c>
      <c r="G76" s="135" t="s">
        <v>52</v>
      </c>
      <c r="H76" s="136"/>
      <c r="I76" s="136"/>
      <c r="J76" s="138" t="s">
        <v>53</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136</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23" t="str">
        <f>E7</f>
        <v>Revitalizace prostranství Na Rybníčku k.ú. Třeboň</v>
      </c>
      <c r="F85" s="324"/>
      <c r="G85" s="324"/>
      <c r="H85" s="324"/>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134</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79" t="str">
        <f>E9</f>
        <v>SO 104 - Chodníky v parku</v>
      </c>
      <c r="F87" s="325"/>
      <c r="G87" s="325"/>
      <c r="H87" s="325"/>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Třeboň</v>
      </c>
      <c r="G89" s="37"/>
      <c r="H89" s="37"/>
      <c r="I89" s="30" t="s">
        <v>22</v>
      </c>
      <c r="J89" s="67" t="str">
        <f>IF(J12="","",J12)</f>
        <v>20. 8. 2021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7" customHeight="1">
      <c r="A91" s="35"/>
      <c r="B91" s="36"/>
      <c r="C91" s="30" t="s">
        <v>24</v>
      </c>
      <c r="D91" s="37"/>
      <c r="E91" s="37"/>
      <c r="F91" s="28" t="str">
        <f>E15</f>
        <v>Město Třeboň</v>
      </c>
      <c r="G91" s="37"/>
      <c r="H91" s="37"/>
      <c r="I91" s="30" t="s">
        <v>30</v>
      </c>
      <c r="J91" s="33" t="str">
        <f>E21</f>
        <v>Ing. arch. Martin Jirovský</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Ing. Barbora Filip</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137</v>
      </c>
      <c r="D94" s="145"/>
      <c r="E94" s="145"/>
      <c r="F94" s="145"/>
      <c r="G94" s="145"/>
      <c r="H94" s="145"/>
      <c r="I94" s="145"/>
      <c r="J94" s="146" t="s">
        <v>138</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139</v>
      </c>
      <c r="D96" s="37"/>
      <c r="E96" s="37"/>
      <c r="F96" s="37"/>
      <c r="G96" s="37"/>
      <c r="H96" s="37"/>
      <c r="I96" s="37"/>
      <c r="J96" s="85">
        <f>J124</f>
        <v>0</v>
      </c>
      <c r="K96" s="37"/>
      <c r="L96" s="52"/>
      <c r="S96" s="35"/>
      <c r="T96" s="35"/>
      <c r="U96" s="35"/>
      <c r="V96" s="35"/>
      <c r="W96" s="35"/>
      <c r="X96" s="35"/>
      <c r="Y96" s="35"/>
      <c r="Z96" s="35"/>
      <c r="AA96" s="35"/>
      <c r="AB96" s="35"/>
      <c r="AC96" s="35"/>
      <c r="AD96" s="35"/>
      <c r="AE96" s="35"/>
      <c r="AU96" s="18" t="s">
        <v>140</v>
      </c>
    </row>
    <row r="97" spans="2:12" s="9" customFormat="1" ht="24.95" customHeight="1">
      <c r="B97" s="148"/>
      <c r="C97" s="149"/>
      <c r="D97" s="150" t="s">
        <v>562</v>
      </c>
      <c r="E97" s="151"/>
      <c r="F97" s="151"/>
      <c r="G97" s="151"/>
      <c r="H97" s="151"/>
      <c r="I97" s="151"/>
      <c r="J97" s="152">
        <f>J125</f>
        <v>0</v>
      </c>
      <c r="K97" s="149"/>
      <c r="L97" s="153"/>
    </row>
    <row r="98" spans="2:12" s="9" customFormat="1" ht="24.95" customHeight="1">
      <c r="B98" s="148"/>
      <c r="C98" s="149"/>
      <c r="D98" s="150" t="s">
        <v>248</v>
      </c>
      <c r="E98" s="151"/>
      <c r="F98" s="151"/>
      <c r="G98" s="151"/>
      <c r="H98" s="151"/>
      <c r="I98" s="151"/>
      <c r="J98" s="152">
        <f>J175</f>
        <v>0</v>
      </c>
      <c r="K98" s="149"/>
      <c r="L98" s="153"/>
    </row>
    <row r="99" spans="2:12" s="9" customFormat="1" ht="24.95" customHeight="1">
      <c r="B99" s="148"/>
      <c r="C99" s="149"/>
      <c r="D99" s="150" t="s">
        <v>563</v>
      </c>
      <c r="E99" s="151"/>
      <c r="F99" s="151"/>
      <c r="G99" s="151"/>
      <c r="H99" s="151"/>
      <c r="I99" s="151"/>
      <c r="J99" s="152">
        <f>J178</f>
        <v>0</v>
      </c>
      <c r="K99" s="149"/>
      <c r="L99" s="153"/>
    </row>
    <row r="100" spans="2:12" s="9" customFormat="1" ht="24.95" customHeight="1">
      <c r="B100" s="148"/>
      <c r="C100" s="149"/>
      <c r="D100" s="150" t="s">
        <v>141</v>
      </c>
      <c r="E100" s="151"/>
      <c r="F100" s="151"/>
      <c r="G100" s="151"/>
      <c r="H100" s="151"/>
      <c r="I100" s="151"/>
      <c r="J100" s="152">
        <f>J223</f>
        <v>0</v>
      </c>
      <c r="K100" s="149"/>
      <c r="L100" s="153"/>
    </row>
    <row r="101" spans="2:12" s="9" customFormat="1" ht="24.95" customHeight="1">
      <c r="B101" s="148"/>
      <c r="C101" s="149"/>
      <c r="D101" s="150" t="s">
        <v>249</v>
      </c>
      <c r="E101" s="151"/>
      <c r="F101" s="151"/>
      <c r="G101" s="151"/>
      <c r="H101" s="151"/>
      <c r="I101" s="151"/>
      <c r="J101" s="152">
        <f>J252</f>
        <v>0</v>
      </c>
      <c r="K101" s="149"/>
      <c r="L101" s="153"/>
    </row>
    <row r="102" spans="2:12" s="9" customFormat="1" ht="24.95" customHeight="1">
      <c r="B102" s="148"/>
      <c r="C102" s="149"/>
      <c r="D102" s="150" t="s">
        <v>564</v>
      </c>
      <c r="E102" s="151"/>
      <c r="F102" s="151"/>
      <c r="G102" s="151"/>
      <c r="H102" s="151"/>
      <c r="I102" s="151"/>
      <c r="J102" s="152">
        <f>J259</f>
        <v>0</v>
      </c>
      <c r="K102" s="149"/>
      <c r="L102" s="153"/>
    </row>
    <row r="103" spans="2:12" s="9" customFormat="1" ht="24.95" customHeight="1">
      <c r="B103" s="148"/>
      <c r="C103" s="149"/>
      <c r="D103" s="150" t="s">
        <v>142</v>
      </c>
      <c r="E103" s="151"/>
      <c r="F103" s="151"/>
      <c r="G103" s="151"/>
      <c r="H103" s="151"/>
      <c r="I103" s="151"/>
      <c r="J103" s="152">
        <f>J262</f>
        <v>0</v>
      </c>
      <c r="K103" s="149"/>
      <c r="L103" s="153"/>
    </row>
    <row r="104" spans="2:12" s="10" customFormat="1" ht="19.9" customHeight="1">
      <c r="B104" s="154"/>
      <c r="C104" s="155"/>
      <c r="D104" s="156" t="s">
        <v>251</v>
      </c>
      <c r="E104" s="157"/>
      <c r="F104" s="157"/>
      <c r="G104" s="157"/>
      <c r="H104" s="157"/>
      <c r="I104" s="157"/>
      <c r="J104" s="158">
        <f>J263</f>
        <v>0</v>
      </c>
      <c r="K104" s="155"/>
      <c r="L104" s="159"/>
    </row>
    <row r="105" spans="1:31" s="2" customFormat="1" ht="21.75" customHeight="1">
      <c r="A105" s="35"/>
      <c r="B105" s="36"/>
      <c r="C105" s="37"/>
      <c r="D105" s="37"/>
      <c r="E105" s="37"/>
      <c r="F105" s="37"/>
      <c r="G105" s="37"/>
      <c r="H105" s="37"/>
      <c r="I105" s="37"/>
      <c r="J105" s="37"/>
      <c r="K105" s="37"/>
      <c r="L105" s="52"/>
      <c r="S105" s="35"/>
      <c r="T105" s="35"/>
      <c r="U105" s="35"/>
      <c r="V105" s="35"/>
      <c r="W105" s="35"/>
      <c r="X105" s="35"/>
      <c r="Y105" s="35"/>
      <c r="Z105" s="35"/>
      <c r="AA105" s="35"/>
      <c r="AB105" s="35"/>
      <c r="AC105" s="35"/>
      <c r="AD105" s="35"/>
      <c r="AE105" s="35"/>
    </row>
    <row r="106" spans="1:31" s="2" customFormat="1" ht="6.95" customHeight="1">
      <c r="A106" s="35"/>
      <c r="B106" s="55"/>
      <c r="C106" s="56"/>
      <c r="D106" s="56"/>
      <c r="E106" s="56"/>
      <c r="F106" s="56"/>
      <c r="G106" s="56"/>
      <c r="H106" s="56"/>
      <c r="I106" s="56"/>
      <c r="J106" s="56"/>
      <c r="K106" s="56"/>
      <c r="L106" s="52"/>
      <c r="S106" s="35"/>
      <c r="T106" s="35"/>
      <c r="U106" s="35"/>
      <c r="V106" s="35"/>
      <c r="W106" s="35"/>
      <c r="X106" s="35"/>
      <c r="Y106" s="35"/>
      <c r="Z106" s="35"/>
      <c r="AA106" s="35"/>
      <c r="AB106" s="35"/>
      <c r="AC106" s="35"/>
      <c r="AD106" s="35"/>
      <c r="AE106" s="35"/>
    </row>
    <row r="110" spans="1:31" s="2" customFormat="1" ht="6.95" customHeight="1">
      <c r="A110" s="35"/>
      <c r="B110" s="57"/>
      <c r="C110" s="58"/>
      <c r="D110" s="58"/>
      <c r="E110" s="58"/>
      <c r="F110" s="58"/>
      <c r="G110" s="58"/>
      <c r="H110" s="58"/>
      <c r="I110" s="58"/>
      <c r="J110" s="58"/>
      <c r="K110" s="58"/>
      <c r="L110" s="52"/>
      <c r="S110" s="35"/>
      <c r="T110" s="35"/>
      <c r="U110" s="35"/>
      <c r="V110" s="35"/>
      <c r="W110" s="35"/>
      <c r="X110" s="35"/>
      <c r="Y110" s="35"/>
      <c r="Z110" s="35"/>
      <c r="AA110" s="35"/>
      <c r="AB110" s="35"/>
      <c r="AC110" s="35"/>
      <c r="AD110" s="35"/>
      <c r="AE110" s="35"/>
    </row>
    <row r="111" spans="1:31" s="2" customFormat="1" ht="24.95" customHeight="1">
      <c r="A111" s="35"/>
      <c r="B111" s="36"/>
      <c r="C111" s="24" t="s">
        <v>145</v>
      </c>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6.95" customHeight="1">
      <c r="A112" s="35"/>
      <c r="B112" s="36"/>
      <c r="C112" s="37"/>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12" customHeight="1">
      <c r="A113" s="35"/>
      <c r="B113" s="36"/>
      <c r="C113" s="30" t="s">
        <v>16</v>
      </c>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16.5" customHeight="1">
      <c r="A114" s="35"/>
      <c r="B114" s="36"/>
      <c r="C114" s="37"/>
      <c r="D114" s="37"/>
      <c r="E114" s="323" t="str">
        <f>E7</f>
        <v>Revitalizace prostranství Na Rybníčku k.ú. Třeboň</v>
      </c>
      <c r="F114" s="324"/>
      <c r="G114" s="324"/>
      <c r="H114" s="324"/>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134</v>
      </c>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6.5" customHeight="1">
      <c r="A116" s="35"/>
      <c r="B116" s="36"/>
      <c r="C116" s="37"/>
      <c r="D116" s="37"/>
      <c r="E116" s="279" t="str">
        <f>E9</f>
        <v>SO 104 - Chodníky v parku</v>
      </c>
      <c r="F116" s="325"/>
      <c r="G116" s="325"/>
      <c r="H116" s="325"/>
      <c r="I116" s="37"/>
      <c r="J116" s="37"/>
      <c r="K116" s="37"/>
      <c r="L116" s="52"/>
      <c r="S116" s="35"/>
      <c r="T116" s="35"/>
      <c r="U116" s="35"/>
      <c r="V116" s="35"/>
      <c r="W116" s="35"/>
      <c r="X116" s="35"/>
      <c r="Y116" s="35"/>
      <c r="Z116" s="35"/>
      <c r="AA116" s="35"/>
      <c r="AB116" s="35"/>
      <c r="AC116" s="35"/>
      <c r="AD116" s="35"/>
      <c r="AE116" s="35"/>
    </row>
    <row r="117" spans="1:31" s="2" customFormat="1" ht="6.9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12" customHeight="1">
      <c r="A118" s="35"/>
      <c r="B118" s="36"/>
      <c r="C118" s="30" t="s">
        <v>20</v>
      </c>
      <c r="D118" s="37"/>
      <c r="E118" s="37"/>
      <c r="F118" s="28" t="str">
        <f>F12</f>
        <v>Třeboň</v>
      </c>
      <c r="G118" s="37"/>
      <c r="H118" s="37"/>
      <c r="I118" s="30" t="s">
        <v>22</v>
      </c>
      <c r="J118" s="67" t="str">
        <f>IF(J12="","",J12)</f>
        <v>20. 8. 2021</v>
      </c>
      <c r="K118" s="37"/>
      <c r="L118" s="52"/>
      <c r="S118" s="35"/>
      <c r="T118" s="35"/>
      <c r="U118" s="35"/>
      <c r="V118" s="35"/>
      <c r="W118" s="35"/>
      <c r="X118" s="35"/>
      <c r="Y118" s="35"/>
      <c r="Z118" s="35"/>
      <c r="AA118" s="35"/>
      <c r="AB118" s="35"/>
      <c r="AC118" s="35"/>
      <c r="AD118" s="35"/>
      <c r="AE118" s="35"/>
    </row>
    <row r="119" spans="1:31" s="2" customFormat="1" ht="6.9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2" customFormat="1" ht="25.7" customHeight="1">
      <c r="A120" s="35"/>
      <c r="B120" s="36"/>
      <c r="C120" s="30" t="s">
        <v>24</v>
      </c>
      <c r="D120" s="37"/>
      <c r="E120" s="37"/>
      <c r="F120" s="28" t="str">
        <f>E15</f>
        <v>Město Třeboň</v>
      </c>
      <c r="G120" s="37"/>
      <c r="H120" s="37"/>
      <c r="I120" s="30" t="s">
        <v>30</v>
      </c>
      <c r="J120" s="33" t="str">
        <f>E21</f>
        <v>Ing. arch. Martin Jirovský</v>
      </c>
      <c r="K120" s="37"/>
      <c r="L120" s="52"/>
      <c r="S120" s="35"/>
      <c r="T120" s="35"/>
      <c r="U120" s="35"/>
      <c r="V120" s="35"/>
      <c r="W120" s="35"/>
      <c r="X120" s="35"/>
      <c r="Y120" s="35"/>
      <c r="Z120" s="35"/>
      <c r="AA120" s="35"/>
      <c r="AB120" s="35"/>
      <c r="AC120" s="35"/>
      <c r="AD120" s="35"/>
      <c r="AE120" s="35"/>
    </row>
    <row r="121" spans="1:31" s="2" customFormat="1" ht="15.2" customHeight="1">
      <c r="A121" s="35"/>
      <c r="B121" s="36"/>
      <c r="C121" s="30" t="s">
        <v>28</v>
      </c>
      <c r="D121" s="37"/>
      <c r="E121" s="37"/>
      <c r="F121" s="28" t="str">
        <f>IF(E18="","",E18)</f>
        <v>Vyplň údaj</v>
      </c>
      <c r="G121" s="37"/>
      <c r="H121" s="37"/>
      <c r="I121" s="30" t="s">
        <v>33</v>
      </c>
      <c r="J121" s="33" t="str">
        <f>E24</f>
        <v>Ing. Barbora Filip</v>
      </c>
      <c r="K121" s="37"/>
      <c r="L121" s="52"/>
      <c r="S121" s="35"/>
      <c r="T121" s="35"/>
      <c r="U121" s="35"/>
      <c r="V121" s="35"/>
      <c r="W121" s="35"/>
      <c r="X121" s="35"/>
      <c r="Y121" s="35"/>
      <c r="Z121" s="35"/>
      <c r="AA121" s="35"/>
      <c r="AB121" s="35"/>
      <c r="AC121" s="35"/>
      <c r="AD121" s="35"/>
      <c r="AE121" s="35"/>
    </row>
    <row r="122" spans="1:31" s="2" customFormat="1" ht="10.35" customHeight="1">
      <c r="A122" s="35"/>
      <c r="B122" s="36"/>
      <c r="C122" s="37"/>
      <c r="D122" s="37"/>
      <c r="E122" s="37"/>
      <c r="F122" s="37"/>
      <c r="G122" s="37"/>
      <c r="H122" s="37"/>
      <c r="I122" s="37"/>
      <c r="J122" s="37"/>
      <c r="K122" s="37"/>
      <c r="L122" s="52"/>
      <c r="S122" s="35"/>
      <c r="T122" s="35"/>
      <c r="U122" s="35"/>
      <c r="V122" s="35"/>
      <c r="W122" s="35"/>
      <c r="X122" s="35"/>
      <c r="Y122" s="35"/>
      <c r="Z122" s="35"/>
      <c r="AA122" s="35"/>
      <c r="AB122" s="35"/>
      <c r="AC122" s="35"/>
      <c r="AD122" s="35"/>
      <c r="AE122" s="35"/>
    </row>
    <row r="123" spans="1:31" s="11" customFormat="1" ht="29.25" customHeight="1">
      <c r="A123" s="160"/>
      <c r="B123" s="161"/>
      <c r="C123" s="162" t="s">
        <v>146</v>
      </c>
      <c r="D123" s="163" t="s">
        <v>62</v>
      </c>
      <c r="E123" s="163" t="s">
        <v>58</v>
      </c>
      <c r="F123" s="163" t="s">
        <v>59</v>
      </c>
      <c r="G123" s="163" t="s">
        <v>147</v>
      </c>
      <c r="H123" s="163" t="s">
        <v>148</v>
      </c>
      <c r="I123" s="163" t="s">
        <v>149</v>
      </c>
      <c r="J123" s="164" t="s">
        <v>138</v>
      </c>
      <c r="K123" s="165" t="s">
        <v>150</v>
      </c>
      <c r="L123" s="166"/>
      <c r="M123" s="76" t="s">
        <v>1</v>
      </c>
      <c r="N123" s="77" t="s">
        <v>41</v>
      </c>
      <c r="O123" s="77" t="s">
        <v>151</v>
      </c>
      <c r="P123" s="77" t="s">
        <v>152</v>
      </c>
      <c r="Q123" s="77" t="s">
        <v>153</v>
      </c>
      <c r="R123" s="77" t="s">
        <v>154</v>
      </c>
      <c r="S123" s="77" t="s">
        <v>155</v>
      </c>
      <c r="T123" s="78" t="s">
        <v>156</v>
      </c>
      <c r="U123" s="160"/>
      <c r="V123" s="160"/>
      <c r="W123" s="160"/>
      <c r="X123" s="160"/>
      <c r="Y123" s="160"/>
      <c r="Z123" s="160"/>
      <c r="AA123" s="160"/>
      <c r="AB123" s="160"/>
      <c r="AC123" s="160"/>
      <c r="AD123" s="160"/>
      <c r="AE123" s="160"/>
    </row>
    <row r="124" spans="1:63" s="2" customFormat="1" ht="22.9" customHeight="1">
      <c r="A124" s="35"/>
      <c r="B124" s="36"/>
      <c r="C124" s="83" t="s">
        <v>157</v>
      </c>
      <c r="D124" s="37"/>
      <c r="E124" s="37"/>
      <c r="F124" s="37"/>
      <c r="G124" s="37"/>
      <c r="H124" s="37"/>
      <c r="I124" s="37"/>
      <c r="J124" s="167">
        <f>BK124</f>
        <v>0</v>
      </c>
      <c r="K124" s="37"/>
      <c r="L124" s="40"/>
      <c r="M124" s="79"/>
      <c r="N124" s="168"/>
      <c r="O124" s="80"/>
      <c r="P124" s="169">
        <f>P125+P175+P178+P223+P252+P259+P262</f>
        <v>0</v>
      </c>
      <c r="Q124" s="80"/>
      <c r="R124" s="169">
        <f>R125+R175+R178+R223+R252+R259+R262</f>
        <v>355.45763625999996</v>
      </c>
      <c r="S124" s="80"/>
      <c r="T124" s="170">
        <f>T125+T175+T178+T223+T252+T259+T262</f>
        <v>636.2268</v>
      </c>
      <c r="U124" s="35"/>
      <c r="V124" s="35"/>
      <c r="W124" s="35"/>
      <c r="X124" s="35"/>
      <c r="Y124" s="35"/>
      <c r="Z124" s="35"/>
      <c r="AA124" s="35"/>
      <c r="AB124" s="35"/>
      <c r="AC124" s="35"/>
      <c r="AD124" s="35"/>
      <c r="AE124" s="35"/>
      <c r="AT124" s="18" t="s">
        <v>76</v>
      </c>
      <c r="AU124" s="18" t="s">
        <v>140</v>
      </c>
      <c r="BK124" s="171">
        <f>BK125+BK175+BK178+BK223+BK252+BK259+BK262</f>
        <v>0</v>
      </c>
    </row>
    <row r="125" spans="2:63" s="12" customFormat="1" ht="25.9" customHeight="1">
      <c r="B125" s="172"/>
      <c r="C125" s="173"/>
      <c r="D125" s="174" t="s">
        <v>76</v>
      </c>
      <c r="E125" s="175" t="s">
        <v>85</v>
      </c>
      <c r="F125" s="175" t="s">
        <v>176</v>
      </c>
      <c r="G125" s="173"/>
      <c r="H125" s="173"/>
      <c r="I125" s="176"/>
      <c r="J125" s="177">
        <f>BK125</f>
        <v>0</v>
      </c>
      <c r="K125" s="173"/>
      <c r="L125" s="178"/>
      <c r="M125" s="179"/>
      <c r="N125" s="180"/>
      <c r="O125" s="180"/>
      <c r="P125" s="181">
        <f>SUM(P126:P174)</f>
        <v>0</v>
      </c>
      <c r="Q125" s="180"/>
      <c r="R125" s="181">
        <f>SUM(R126:R174)</f>
        <v>0</v>
      </c>
      <c r="S125" s="180"/>
      <c r="T125" s="182">
        <f>SUM(T126:T174)</f>
        <v>636.2268</v>
      </c>
      <c r="AR125" s="183" t="s">
        <v>85</v>
      </c>
      <c r="AT125" s="184" t="s">
        <v>76</v>
      </c>
      <c r="AU125" s="184" t="s">
        <v>77</v>
      </c>
      <c r="AY125" s="183" t="s">
        <v>160</v>
      </c>
      <c r="BK125" s="185">
        <f>SUM(BK126:BK174)</f>
        <v>0</v>
      </c>
    </row>
    <row r="126" spans="1:65" s="2" customFormat="1" ht="21.75" customHeight="1">
      <c r="A126" s="35"/>
      <c r="B126" s="36"/>
      <c r="C126" s="186" t="s">
        <v>85</v>
      </c>
      <c r="D126" s="186" t="s">
        <v>161</v>
      </c>
      <c r="E126" s="187" t="s">
        <v>640</v>
      </c>
      <c r="F126" s="188" t="s">
        <v>641</v>
      </c>
      <c r="G126" s="189" t="s">
        <v>179</v>
      </c>
      <c r="H126" s="190">
        <v>2216.22</v>
      </c>
      <c r="I126" s="191"/>
      <c r="J126" s="192">
        <f>ROUND(I126*H126,2)</f>
        <v>0</v>
      </c>
      <c r="K126" s="193"/>
      <c r="L126" s="40"/>
      <c r="M126" s="194" t="s">
        <v>1</v>
      </c>
      <c r="N126" s="195" t="s">
        <v>42</v>
      </c>
      <c r="O126" s="72"/>
      <c r="P126" s="196">
        <f>O126*H126</f>
        <v>0</v>
      </c>
      <c r="Q126" s="196">
        <v>0</v>
      </c>
      <c r="R126" s="196">
        <f>Q126*H126</f>
        <v>0</v>
      </c>
      <c r="S126" s="196">
        <v>0</v>
      </c>
      <c r="T126" s="197">
        <f>S126*H126</f>
        <v>0</v>
      </c>
      <c r="U126" s="35"/>
      <c r="V126" s="35"/>
      <c r="W126" s="35"/>
      <c r="X126" s="35"/>
      <c r="Y126" s="35"/>
      <c r="Z126" s="35"/>
      <c r="AA126" s="35"/>
      <c r="AB126" s="35"/>
      <c r="AC126" s="35"/>
      <c r="AD126" s="35"/>
      <c r="AE126" s="35"/>
      <c r="AR126" s="198" t="s">
        <v>165</v>
      </c>
      <c r="AT126" s="198" t="s">
        <v>161</v>
      </c>
      <c r="AU126" s="198" t="s">
        <v>85</v>
      </c>
      <c r="AY126" s="18" t="s">
        <v>160</v>
      </c>
      <c r="BE126" s="199">
        <f>IF(N126="základní",J126,0)</f>
        <v>0</v>
      </c>
      <c r="BF126" s="199">
        <f>IF(N126="snížená",J126,0)</f>
        <v>0</v>
      </c>
      <c r="BG126" s="199">
        <f>IF(N126="zákl. přenesená",J126,0)</f>
        <v>0</v>
      </c>
      <c r="BH126" s="199">
        <f>IF(N126="sníž. přenesená",J126,0)</f>
        <v>0</v>
      </c>
      <c r="BI126" s="199">
        <f>IF(N126="nulová",J126,0)</f>
        <v>0</v>
      </c>
      <c r="BJ126" s="18" t="s">
        <v>85</v>
      </c>
      <c r="BK126" s="199">
        <f>ROUND(I126*H126,2)</f>
        <v>0</v>
      </c>
      <c r="BL126" s="18" t="s">
        <v>165</v>
      </c>
      <c r="BM126" s="198" t="s">
        <v>743</v>
      </c>
    </row>
    <row r="127" spans="1:65" s="2" customFormat="1" ht="33" customHeight="1">
      <c r="A127" s="35"/>
      <c r="B127" s="36"/>
      <c r="C127" s="186" t="s">
        <v>87</v>
      </c>
      <c r="D127" s="186" t="s">
        <v>161</v>
      </c>
      <c r="E127" s="187" t="s">
        <v>566</v>
      </c>
      <c r="F127" s="188" t="s">
        <v>567</v>
      </c>
      <c r="G127" s="189" t="s">
        <v>179</v>
      </c>
      <c r="H127" s="190">
        <v>1445.97</v>
      </c>
      <c r="I127" s="191"/>
      <c r="J127" s="192">
        <f>ROUND(I127*H127,2)</f>
        <v>0</v>
      </c>
      <c r="K127" s="193"/>
      <c r="L127" s="40"/>
      <c r="M127" s="194" t="s">
        <v>1</v>
      </c>
      <c r="N127" s="195" t="s">
        <v>42</v>
      </c>
      <c r="O127" s="72"/>
      <c r="P127" s="196">
        <f>O127*H127</f>
        <v>0</v>
      </c>
      <c r="Q127" s="196">
        <v>0</v>
      </c>
      <c r="R127" s="196">
        <f>Q127*H127</f>
        <v>0</v>
      </c>
      <c r="S127" s="196">
        <v>0.44</v>
      </c>
      <c r="T127" s="197">
        <f>S127*H127</f>
        <v>636.2268</v>
      </c>
      <c r="U127" s="35"/>
      <c r="V127" s="35"/>
      <c r="W127" s="35"/>
      <c r="X127" s="35"/>
      <c r="Y127" s="35"/>
      <c r="Z127" s="35"/>
      <c r="AA127" s="35"/>
      <c r="AB127" s="35"/>
      <c r="AC127" s="35"/>
      <c r="AD127" s="35"/>
      <c r="AE127" s="35"/>
      <c r="AR127" s="198" t="s">
        <v>165</v>
      </c>
      <c r="AT127" s="198" t="s">
        <v>161</v>
      </c>
      <c r="AU127" s="198" t="s">
        <v>85</v>
      </c>
      <c r="AY127" s="18" t="s">
        <v>160</v>
      </c>
      <c r="BE127" s="199">
        <f>IF(N127="základní",J127,0)</f>
        <v>0</v>
      </c>
      <c r="BF127" s="199">
        <f>IF(N127="snížená",J127,0)</f>
        <v>0</v>
      </c>
      <c r="BG127" s="199">
        <f>IF(N127="zákl. přenesená",J127,0)</f>
        <v>0</v>
      </c>
      <c r="BH127" s="199">
        <f>IF(N127="sníž. přenesená",J127,0)</f>
        <v>0</v>
      </c>
      <c r="BI127" s="199">
        <f>IF(N127="nulová",J127,0)</f>
        <v>0</v>
      </c>
      <c r="BJ127" s="18" t="s">
        <v>85</v>
      </c>
      <c r="BK127" s="199">
        <f>ROUND(I127*H127,2)</f>
        <v>0</v>
      </c>
      <c r="BL127" s="18" t="s">
        <v>165</v>
      </c>
      <c r="BM127" s="198" t="s">
        <v>568</v>
      </c>
    </row>
    <row r="128" spans="1:65" s="2" customFormat="1" ht="21.75" customHeight="1">
      <c r="A128" s="35"/>
      <c r="B128" s="36"/>
      <c r="C128" s="186" t="s">
        <v>170</v>
      </c>
      <c r="D128" s="186" t="s">
        <v>161</v>
      </c>
      <c r="E128" s="187" t="s">
        <v>272</v>
      </c>
      <c r="F128" s="188" t="s">
        <v>273</v>
      </c>
      <c r="G128" s="189" t="s">
        <v>274</v>
      </c>
      <c r="H128" s="190">
        <v>100</v>
      </c>
      <c r="I128" s="191"/>
      <c r="J128" s="192">
        <f>ROUND(I128*H128,2)</f>
        <v>0</v>
      </c>
      <c r="K128" s="193"/>
      <c r="L128" s="40"/>
      <c r="M128" s="194" t="s">
        <v>1</v>
      </c>
      <c r="N128" s="195" t="s">
        <v>42</v>
      </c>
      <c r="O128" s="72"/>
      <c r="P128" s="196">
        <f>O128*H128</f>
        <v>0</v>
      </c>
      <c r="Q128" s="196">
        <v>0</v>
      </c>
      <c r="R128" s="196">
        <f>Q128*H128</f>
        <v>0</v>
      </c>
      <c r="S128" s="196">
        <v>0</v>
      </c>
      <c r="T128" s="197">
        <f>S128*H128</f>
        <v>0</v>
      </c>
      <c r="U128" s="35"/>
      <c r="V128" s="35"/>
      <c r="W128" s="35"/>
      <c r="X128" s="35"/>
      <c r="Y128" s="35"/>
      <c r="Z128" s="35"/>
      <c r="AA128" s="35"/>
      <c r="AB128" s="35"/>
      <c r="AC128" s="35"/>
      <c r="AD128" s="35"/>
      <c r="AE128" s="35"/>
      <c r="AR128" s="198" t="s">
        <v>165</v>
      </c>
      <c r="AT128" s="198" t="s">
        <v>161</v>
      </c>
      <c r="AU128" s="198" t="s">
        <v>85</v>
      </c>
      <c r="AY128" s="18" t="s">
        <v>160</v>
      </c>
      <c r="BE128" s="199">
        <f>IF(N128="základní",J128,0)</f>
        <v>0</v>
      </c>
      <c r="BF128" s="199">
        <f>IF(N128="snížená",J128,0)</f>
        <v>0</v>
      </c>
      <c r="BG128" s="199">
        <f>IF(N128="zákl. přenesená",J128,0)</f>
        <v>0</v>
      </c>
      <c r="BH128" s="199">
        <f>IF(N128="sníž. přenesená",J128,0)</f>
        <v>0</v>
      </c>
      <c r="BI128" s="199">
        <f>IF(N128="nulová",J128,0)</f>
        <v>0</v>
      </c>
      <c r="BJ128" s="18" t="s">
        <v>85</v>
      </c>
      <c r="BK128" s="199">
        <f>ROUND(I128*H128,2)</f>
        <v>0</v>
      </c>
      <c r="BL128" s="18" t="s">
        <v>165</v>
      </c>
      <c r="BM128" s="198" t="s">
        <v>569</v>
      </c>
    </row>
    <row r="129" spans="1:65" s="2" customFormat="1" ht="21.75" customHeight="1">
      <c r="A129" s="35"/>
      <c r="B129" s="36"/>
      <c r="C129" s="186" t="s">
        <v>165</v>
      </c>
      <c r="D129" s="186" t="s">
        <v>161</v>
      </c>
      <c r="E129" s="187" t="s">
        <v>276</v>
      </c>
      <c r="F129" s="188" t="s">
        <v>277</v>
      </c>
      <c r="G129" s="189" t="s">
        <v>274</v>
      </c>
      <c r="H129" s="190">
        <v>554.055</v>
      </c>
      <c r="I129" s="191"/>
      <c r="J129" s="192">
        <f>ROUND(I129*H129,2)</f>
        <v>0</v>
      </c>
      <c r="K129" s="193"/>
      <c r="L129" s="40"/>
      <c r="M129" s="194" t="s">
        <v>1</v>
      </c>
      <c r="N129" s="195" t="s">
        <v>42</v>
      </c>
      <c r="O129" s="72"/>
      <c r="P129" s="196">
        <f>O129*H129</f>
        <v>0</v>
      </c>
      <c r="Q129" s="196">
        <v>0</v>
      </c>
      <c r="R129" s="196">
        <f>Q129*H129</f>
        <v>0</v>
      </c>
      <c r="S129" s="196">
        <v>0</v>
      </c>
      <c r="T129" s="197">
        <f>S129*H129</f>
        <v>0</v>
      </c>
      <c r="U129" s="35"/>
      <c r="V129" s="35"/>
      <c r="W129" s="35"/>
      <c r="X129" s="35"/>
      <c r="Y129" s="35"/>
      <c r="Z129" s="35"/>
      <c r="AA129" s="35"/>
      <c r="AB129" s="35"/>
      <c r="AC129" s="35"/>
      <c r="AD129" s="35"/>
      <c r="AE129" s="35"/>
      <c r="AR129" s="198" t="s">
        <v>165</v>
      </c>
      <c r="AT129" s="198" t="s">
        <v>161</v>
      </c>
      <c r="AU129" s="198" t="s">
        <v>85</v>
      </c>
      <c r="AY129" s="18" t="s">
        <v>160</v>
      </c>
      <c r="BE129" s="199">
        <f>IF(N129="základní",J129,0)</f>
        <v>0</v>
      </c>
      <c r="BF129" s="199">
        <f>IF(N129="snížená",J129,0)</f>
        <v>0</v>
      </c>
      <c r="BG129" s="199">
        <f>IF(N129="zákl. přenesená",J129,0)</f>
        <v>0</v>
      </c>
      <c r="BH129" s="199">
        <f>IF(N129="sníž. přenesená",J129,0)</f>
        <v>0</v>
      </c>
      <c r="BI129" s="199">
        <f>IF(N129="nulová",J129,0)</f>
        <v>0</v>
      </c>
      <c r="BJ129" s="18" t="s">
        <v>85</v>
      </c>
      <c r="BK129" s="199">
        <f>ROUND(I129*H129,2)</f>
        <v>0</v>
      </c>
      <c r="BL129" s="18" t="s">
        <v>165</v>
      </c>
      <c r="BM129" s="198" t="s">
        <v>570</v>
      </c>
    </row>
    <row r="130" spans="1:47" s="2" customFormat="1" ht="19.5">
      <c r="A130" s="35"/>
      <c r="B130" s="36"/>
      <c r="C130" s="37"/>
      <c r="D130" s="204" t="s">
        <v>187</v>
      </c>
      <c r="E130" s="37"/>
      <c r="F130" s="214" t="s">
        <v>279</v>
      </c>
      <c r="G130" s="37"/>
      <c r="H130" s="37"/>
      <c r="I130" s="215"/>
      <c r="J130" s="37"/>
      <c r="K130" s="37"/>
      <c r="L130" s="40"/>
      <c r="M130" s="216"/>
      <c r="N130" s="217"/>
      <c r="O130" s="72"/>
      <c r="P130" s="72"/>
      <c r="Q130" s="72"/>
      <c r="R130" s="72"/>
      <c r="S130" s="72"/>
      <c r="T130" s="73"/>
      <c r="U130" s="35"/>
      <c r="V130" s="35"/>
      <c r="W130" s="35"/>
      <c r="X130" s="35"/>
      <c r="Y130" s="35"/>
      <c r="Z130" s="35"/>
      <c r="AA130" s="35"/>
      <c r="AB130" s="35"/>
      <c r="AC130" s="35"/>
      <c r="AD130" s="35"/>
      <c r="AE130" s="35"/>
      <c r="AT130" s="18" t="s">
        <v>187</v>
      </c>
      <c r="AU130" s="18" t="s">
        <v>85</v>
      </c>
    </row>
    <row r="131" spans="2:51" s="13" customFormat="1" ht="11.25">
      <c r="B131" s="202"/>
      <c r="C131" s="203"/>
      <c r="D131" s="204" t="s">
        <v>181</v>
      </c>
      <c r="E131" s="205" t="s">
        <v>1</v>
      </c>
      <c r="F131" s="206" t="s">
        <v>744</v>
      </c>
      <c r="G131" s="203"/>
      <c r="H131" s="207">
        <v>554.055</v>
      </c>
      <c r="I131" s="208"/>
      <c r="J131" s="203"/>
      <c r="K131" s="203"/>
      <c r="L131" s="209"/>
      <c r="M131" s="210"/>
      <c r="N131" s="211"/>
      <c r="O131" s="211"/>
      <c r="P131" s="211"/>
      <c r="Q131" s="211"/>
      <c r="R131" s="211"/>
      <c r="S131" s="211"/>
      <c r="T131" s="212"/>
      <c r="AT131" s="213" t="s">
        <v>181</v>
      </c>
      <c r="AU131" s="213" t="s">
        <v>85</v>
      </c>
      <c r="AV131" s="13" t="s">
        <v>87</v>
      </c>
      <c r="AW131" s="13" t="s">
        <v>32</v>
      </c>
      <c r="AX131" s="13" t="s">
        <v>77</v>
      </c>
      <c r="AY131" s="213" t="s">
        <v>160</v>
      </c>
    </row>
    <row r="132" spans="2:51" s="14" customFormat="1" ht="11.25">
      <c r="B132" s="223"/>
      <c r="C132" s="224"/>
      <c r="D132" s="204" t="s">
        <v>181</v>
      </c>
      <c r="E132" s="225" t="s">
        <v>1</v>
      </c>
      <c r="F132" s="226" t="s">
        <v>281</v>
      </c>
      <c r="G132" s="224"/>
      <c r="H132" s="227">
        <v>554.055</v>
      </c>
      <c r="I132" s="228"/>
      <c r="J132" s="224"/>
      <c r="K132" s="224"/>
      <c r="L132" s="229"/>
      <c r="M132" s="230"/>
      <c r="N132" s="231"/>
      <c r="O132" s="231"/>
      <c r="P132" s="231"/>
      <c r="Q132" s="231"/>
      <c r="R132" s="231"/>
      <c r="S132" s="231"/>
      <c r="T132" s="232"/>
      <c r="AT132" s="233" t="s">
        <v>181</v>
      </c>
      <c r="AU132" s="233" t="s">
        <v>85</v>
      </c>
      <c r="AV132" s="14" t="s">
        <v>165</v>
      </c>
      <c r="AW132" s="14" t="s">
        <v>32</v>
      </c>
      <c r="AX132" s="14" t="s">
        <v>85</v>
      </c>
      <c r="AY132" s="233" t="s">
        <v>160</v>
      </c>
    </row>
    <row r="133" spans="1:65" s="2" customFormat="1" ht="21.75" customHeight="1">
      <c r="A133" s="35"/>
      <c r="B133" s="36"/>
      <c r="C133" s="186" t="s">
        <v>183</v>
      </c>
      <c r="D133" s="186" t="s">
        <v>161</v>
      </c>
      <c r="E133" s="187" t="s">
        <v>572</v>
      </c>
      <c r="F133" s="188" t="s">
        <v>573</v>
      </c>
      <c r="G133" s="189" t="s">
        <v>274</v>
      </c>
      <c r="H133" s="190">
        <v>368.063</v>
      </c>
      <c r="I133" s="191"/>
      <c r="J133" s="192">
        <f>ROUND(I133*H133,2)</f>
        <v>0</v>
      </c>
      <c r="K133" s="193"/>
      <c r="L133" s="40"/>
      <c r="M133" s="194" t="s">
        <v>1</v>
      </c>
      <c r="N133" s="195" t="s">
        <v>42</v>
      </c>
      <c r="O133" s="72"/>
      <c r="P133" s="196">
        <f>O133*H133</f>
        <v>0</v>
      </c>
      <c r="Q133" s="196">
        <v>0</v>
      </c>
      <c r="R133" s="196">
        <f>Q133*H133</f>
        <v>0</v>
      </c>
      <c r="S133" s="196">
        <v>0</v>
      </c>
      <c r="T133" s="197">
        <f>S133*H133</f>
        <v>0</v>
      </c>
      <c r="U133" s="35"/>
      <c r="V133" s="35"/>
      <c r="W133" s="35"/>
      <c r="X133" s="35"/>
      <c r="Y133" s="35"/>
      <c r="Z133" s="35"/>
      <c r="AA133" s="35"/>
      <c r="AB133" s="35"/>
      <c r="AC133" s="35"/>
      <c r="AD133" s="35"/>
      <c r="AE133" s="35"/>
      <c r="AR133" s="198" t="s">
        <v>165</v>
      </c>
      <c r="AT133" s="198" t="s">
        <v>161</v>
      </c>
      <c r="AU133" s="198" t="s">
        <v>85</v>
      </c>
      <c r="AY133" s="18" t="s">
        <v>160</v>
      </c>
      <c r="BE133" s="199">
        <f>IF(N133="základní",J133,0)</f>
        <v>0</v>
      </c>
      <c r="BF133" s="199">
        <f>IF(N133="snížená",J133,0)</f>
        <v>0</v>
      </c>
      <c r="BG133" s="199">
        <f>IF(N133="zákl. přenesená",J133,0)</f>
        <v>0</v>
      </c>
      <c r="BH133" s="199">
        <f>IF(N133="sníž. přenesená",J133,0)</f>
        <v>0</v>
      </c>
      <c r="BI133" s="199">
        <f>IF(N133="nulová",J133,0)</f>
        <v>0</v>
      </c>
      <c r="BJ133" s="18" t="s">
        <v>85</v>
      </c>
      <c r="BK133" s="199">
        <f>ROUND(I133*H133,2)</f>
        <v>0</v>
      </c>
      <c r="BL133" s="18" t="s">
        <v>165</v>
      </c>
      <c r="BM133" s="198" t="s">
        <v>574</v>
      </c>
    </row>
    <row r="134" spans="2:51" s="13" customFormat="1" ht="11.25">
      <c r="B134" s="202"/>
      <c r="C134" s="203"/>
      <c r="D134" s="204" t="s">
        <v>181</v>
      </c>
      <c r="E134" s="205" t="s">
        <v>1</v>
      </c>
      <c r="F134" s="206" t="s">
        <v>745</v>
      </c>
      <c r="G134" s="203"/>
      <c r="H134" s="207">
        <v>324.093</v>
      </c>
      <c r="I134" s="208"/>
      <c r="J134" s="203"/>
      <c r="K134" s="203"/>
      <c r="L134" s="209"/>
      <c r="M134" s="210"/>
      <c r="N134" s="211"/>
      <c r="O134" s="211"/>
      <c r="P134" s="211"/>
      <c r="Q134" s="211"/>
      <c r="R134" s="211"/>
      <c r="S134" s="211"/>
      <c r="T134" s="212"/>
      <c r="AT134" s="213" t="s">
        <v>181</v>
      </c>
      <c r="AU134" s="213" t="s">
        <v>85</v>
      </c>
      <c r="AV134" s="13" t="s">
        <v>87</v>
      </c>
      <c r="AW134" s="13" t="s">
        <v>32</v>
      </c>
      <c r="AX134" s="13" t="s">
        <v>77</v>
      </c>
      <c r="AY134" s="213" t="s">
        <v>160</v>
      </c>
    </row>
    <row r="135" spans="2:51" s="13" customFormat="1" ht="11.25">
      <c r="B135" s="202"/>
      <c r="C135" s="203"/>
      <c r="D135" s="204" t="s">
        <v>181</v>
      </c>
      <c r="E135" s="205" t="s">
        <v>1</v>
      </c>
      <c r="F135" s="206" t="s">
        <v>746</v>
      </c>
      <c r="G135" s="203"/>
      <c r="H135" s="207">
        <v>43.97</v>
      </c>
      <c r="I135" s="208"/>
      <c r="J135" s="203"/>
      <c r="K135" s="203"/>
      <c r="L135" s="209"/>
      <c r="M135" s="210"/>
      <c r="N135" s="211"/>
      <c r="O135" s="211"/>
      <c r="P135" s="211"/>
      <c r="Q135" s="211"/>
      <c r="R135" s="211"/>
      <c r="S135" s="211"/>
      <c r="T135" s="212"/>
      <c r="AT135" s="213" t="s">
        <v>181</v>
      </c>
      <c r="AU135" s="213" t="s">
        <v>85</v>
      </c>
      <c r="AV135" s="13" t="s">
        <v>87</v>
      </c>
      <c r="AW135" s="13" t="s">
        <v>32</v>
      </c>
      <c r="AX135" s="13" t="s">
        <v>77</v>
      </c>
      <c r="AY135" s="213" t="s">
        <v>160</v>
      </c>
    </row>
    <row r="136" spans="2:51" s="14" customFormat="1" ht="11.25">
      <c r="B136" s="223"/>
      <c r="C136" s="224"/>
      <c r="D136" s="204" t="s">
        <v>181</v>
      </c>
      <c r="E136" s="225" t="s">
        <v>1</v>
      </c>
      <c r="F136" s="226" t="s">
        <v>281</v>
      </c>
      <c r="G136" s="224"/>
      <c r="H136" s="227">
        <v>368.063</v>
      </c>
      <c r="I136" s="228"/>
      <c r="J136" s="224"/>
      <c r="K136" s="224"/>
      <c r="L136" s="229"/>
      <c r="M136" s="230"/>
      <c r="N136" s="231"/>
      <c r="O136" s="231"/>
      <c r="P136" s="231"/>
      <c r="Q136" s="231"/>
      <c r="R136" s="231"/>
      <c r="S136" s="231"/>
      <c r="T136" s="232"/>
      <c r="AT136" s="233" t="s">
        <v>181</v>
      </c>
      <c r="AU136" s="233" t="s">
        <v>85</v>
      </c>
      <c r="AV136" s="14" t="s">
        <v>165</v>
      </c>
      <c r="AW136" s="14" t="s">
        <v>32</v>
      </c>
      <c r="AX136" s="14" t="s">
        <v>85</v>
      </c>
      <c r="AY136" s="233" t="s">
        <v>160</v>
      </c>
    </row>
    <row r="137" spans="1:65" s="2" customFormat="1" ht="33" customHeight="1">
      <c r="A137" s="35"/>
      <c r="B137" s="36"/>
      <c r="C137" s="186" t="s">
        <v>189</v>
      </c>
      <c r="D137" s="186" t="s">
        <v>161</v>
      </c>
      <c r="E137" s="187" t="s">
        <v>287</v>
      </c>
      <c r="F137" s="188" t="s">
        <v>288</v>
      </c>
      <c r="G137" s="189" t="s">
        <v>210</v>
      </c>
      <c r="H137" s="190">
        <v>93</v>
      </c>
      <c r="I137" s="191"/>
      <c r="J137" s="192">
        <f>ROUND(I137*H137,2)</f>
        <v>0</v>
      </c>
      <c r="K137" s="193"/>
      <c r="L137" s="40"/>
      <c r="M137" s="194" t="s">
        <v>1</v>
      </c>
      <c r="N137" s="195" t="s">
        <v>42</v>
      </c>
      <c r="O137" s="72"/>
      <c r="P137" s="196">
        <f>O137*H137</f>
        <v>0</v>
      </c>
      <c r="Q137" s="196">
        <v>0</v>
      </c>
      <c r="R137" s="196">
        <f>Q137*H137</f>
        <v>0</v>
      </c>
      <c r="S137" s="196">
        <v>0</v>
      </c>
      <c r="T137" s="197">
        <f>S137*H137</f>
        <v>0</v>
      </c>
      <c r="U137" s="35"/>
      <c r="V137" s="35"/>
      <c r="W137" s="35"/>
      <c r="X137" s="35"/>
      <c r="Y137" s="35"/>
      <c r="Z137" s="35"/>
      <c r="AA137" s="35"/>
      <c r="AB137" s="35"/>
      <c r="AC137" s="35"/>
      <c r="AD137" s="35"/>
      <c r="AE137" s="35"/>
      <c r="AR137" s="198" t="s">
        <v>165</v>
      </c>
      <c r="AT137" s="198" t="s">
        <v>161</v>
      </c>
      <c r="AU137" s="198" t="s">
        <v>85</v>
      </c>
      <c r="AY137" s="18" t="s">
        <v>160</v>
      </c>
      <c r="BE137" s="199">
        <f>IF(N137="základní",J137,0)</f>
        <v>0</v>
      </c>
      <c r="BF137" s="199">
        <f>IF(N137="snížená",J137,0)</f>
        <v>0</v>
      </c>
      <c r="BG137" s="199">
        <f>IF(N137="zákl. přenesená",J137,0)</f>
        <v>0</v>
      </c>
      <c r="BH137" s="199">
        <f>IF(N137="sníž. přenesená",J137,0)</f>
        <v>0</v>
      </c>
      <c r="BI137" s="199">
        <f>IF(N137="nulová",J137,0)</f>
        <v>0</v>
      </c>
      <c r="BJ137" s="18" t="s">
        <v>85</v>
      </c>
      <c r="BK137" s="199">
        <f>ROUND(I137*H137,2)</f>
        <v>0</v>
      </c>
      <c r="BL137" s="18" t="s">
        <v>165</v>
      </c>
      <c r="BM137" s="198" t="s">
        <v>577</v>
      </c>
    </row>
    <row r="138" spans="1:65" s="2" customFormat="1" ht="33" customHeight="1">
      <c r="A138" s="35"/>
      <c r="B138" s="36"/>
      <c r="C138" s="186" t="s">
        <v>194</v>
      </c>
      <c r="D138" s="186" t="s">
        <v>161</v>
      </c>
      <c r="E138" s="187" t="s">
        <v>290</v>
      </c>
      <c r="F138" s="188" t="s">
        <v>291</v>
      </c>
      <c r="G138" s="189" t="s">
        <v>274</v>
      </c>
      <c r="H138" s="190">
        <v>1061.49</v>
      </c>
      <c r="I138" s="191"/>
      <c r="J138" s="192">
        <f>ROUND(I138*H138,2)</f>
        <v>0</v>
      </c>
      <c r="K138" s="193"/>
      <c r="L138" s="40"/>
      <c r="M138" s="194" t="s">
        <v>1</v>
      </c>
      <c r="N138" s="195" t="s">
        <v>42</v>
      </c>
      <c r="O138" s="72"/>
      <c r="P138" s="196">
        <f>O138*H138</f>
        <v>0</v>
      </c>
      <c r="Q138" s="196">
        <v>0</v>
      </c>
      <c r="R138" s="196">
        <f>Q138*H138</f>
        <v>0</v>
      </c>
      <c r="S138" s="196">
        <v>0</v>
      </c>
      <c r="T138" s="197">
        <f>S138*H138</f>
        <v>0</v>
      </c>
      <c r="U138" s="35"/>
      <c r="V138" s="35"/>
      <c r="W138" s="35"/>
      <c r="X138" s="35"/>
      <c r="Y138" s="35"/>
      <c r="Z138" s="35"/>
      <c r="AA138" s="35"/>
      <c r="AB138" s="35"/>
      <c r="AC138" s="35"/>
      <c r="AD138" s="35"/>
      <c r="AE138" s="35"/>
      <c r="AR138" s="198" t="s">
        <v>165</v>
      </c>
      <c r="AT138" s="198" t="s">
        <v>161</v>
      </c>
      <c r="AU138" s="198" t="s">
        <v>85</v>
      </c>
      <c r="AY138" s="18" t="s">
        <v>160</v>
      </c>
      <c r="BE138" s="199">
        <f>IF(N138="základní",J138,0)</f>
        <v>0</v>
      </c>
      <c r="BF138" s="199">
        <f>IF(N138="snížená",J138,0)</f>
        <v>0</v>
      </c>
      <c r="BG138" s="199">
        <f>IF(N138="zákl. přenesená",J138,0)</f>
        <v>0</v>
      </c>
      <c r="BH138" s="199">
        <f>IF(N138="sníž. přenesená",J138,0)</f>
        <v>0</v>
      </c>
      <c r="BI138" s="199">
        <f>IF(N138="nulová",J138,0)</f>
        <v>0</v>
      </c>
      <c r="BJ138" s="18" t="s">
        <v>85</v>
      </c>
      <c r="BK138" s="199">
        <f>ROUND(I138*H138,2)</f>
        <v>0</v>
      </c>
      <c r="BL138" s="18" t="s">
        <v>165</v>
      </c>
      <c r="BM138" s="198" t="s">
        <v>578</v>
      </c>
    </row>
    <row r="139" spans="2:51" s="13" customFormat="1" ht="11.25">
      <c r="B139" s="202"/>
      <c r="C139" s="203"/>
      <c r="D139" s="204" t="s">
        <v>181</v>
      </c>
      <c r="E139" s="205" t="s">
        <v>1</v>
      </c>
      <c r="F139" s="206" t="s">
        <v>747</v>
      </c>
      <c r="G139" s="203"/>
      <c r="H139" s="207">
        <v>342.36</v>
      </c>
      <c r="I139" s="208"/>
      <c r="J139" s="203"/>
      <c r="K139" s="203"/>
      <c r="L139" s="209"/>
      <c r="M139" s="210"/>
      <c r="N139" s="211"/>
      <c r="O139" s="211"/>
      <c r="P139" s="211"/>
      <c r="Q139" s="211"/>
      <c r="R139" s="211"/>
      <c r="S139" s="211"/>
      <c r="T139" s="212"/>
      <c r="AT139" s="213" t="s">
        <v>181</v>
      </c>
      <c r="AU139" s="213" t="s">
        <v>85</v>
      </c>
      <c r="AV139" s="13" t="s">
        <v>87</v>
      </c>
      <c r="AW139" s="13" t="s">
        <v>32</v>
      </c>
      <c r="AX139" s="13" t="s">
        <v>77</v>
      </c>
      <c r="AY139" s="213" t="s">
        <v>160</v>
      </c>
    </row>
    <row r="140" spans="2:51" s="13" customFormat="1" ht="11.25">
      <c r="B140" s="202"/>
      <c r="C140" s="203"/>
      <c r="D140" s="204" t="s">
        <v>181</v>
      </c>
      <c r="E140" s="205" t="s">
        <v>1</v>
      </c>
      <c r="F140" s="206" t="s">
        <v>748</v>
      </c>
      <c r="G140" s="203"/>
      <c r="H140" s="207">
        <v>525.74</v>
      </c>
      <c r="I140" s="208"/>
      <c r="J140" s="203"/>
      <c r="K140" s="203"/>
      <c r="L140" s="209"/>
      <c r="M140" s="210"/>
      <c r="N140" s="211"/>
      <c r="O140" s="211"/>
      <c r="P140" s="211"/>
      <c r="Q140" s="211"/>
      <c r="R140" s="211"/>
      <c r="S140" s="211"/>
      <c r="T140" s="212"/>
      <c r="AT140" s="213" t="s">
        <v>181</v>
      </c>
      <c r="AU140" s="213" t="s">
        <v>85</v>
      </c>
      <c r="AV140" s="13" t="s">
        <v>87</v>
      </c>
      <c r="AW140" s="13" t="s">
        <v>32</v>
      </c>
      <c r="AX140" s="13" t="s">
        <v>77</v>
      </c>
      <c r="AY140" s="213" t="s">
        <v>160</v>
      </c>
    </row>
    <row r="141" spans="2:51" s="13" customFormat="1" ht="11.25">
      <c r="B141" s="202"/>
      <c r="C141" s="203"/>
      <c r="D141" s="204" t="s">
        <v>181</v>
      </c>
      <c r="E141" s="205" t="s">
        <v>1</v>
      </c>
      <c r="F141" s="206" t="s">
        <v>749</v>
      </c>
      <c r="G141" s="203"/>
      <c r="H141" s="207">
        <v>193.39</v>
      </c>
      <c r="I141" s="208"/>
      <c r="J141" s="203"/>
      <c r="K141" s="203"/>
      <c r="L141" s="209"/>
      <c r="M141" s="210"/>
      <c r="N141" s="211"/>
      <c r="O141" s="211"/>
      <c r="P141" s="211"/>
      <c r="Q141" s="211"/>
      <c r="R141" s="211"/>
      <c r="S141" s="211"/>
      <c r="T141" s="212"/>
      <c r="AT141" s="213" t="s">
        <v>181</v>
      </c>
      <c r="AU141" s="213" t="s">
        <v>85</v>
      </c>
      <c r="AV141" s="13" t="s">
        <v>87</v>
      </c>
      <c r="AW141" s="13" t="s">
        <v>32</v>
      </c>
      <c r="AX141" s="13" t="s">
        <v>77</v>
      </c>
      <c r="AY141" s="213" t="s">
        <v>160</v>
      </c>
    </row>
    <row r="142" spans="2:51" s="14" customFormat="1" ht="11.25">
      <c r="B142" s="223"/>
      <c r="C142" s="224"/>
      <c r="D142" s="204" t="s">
        <v>181</v>
      </c>
      <c r="E142" s="225" t="s">
        <v>1</v>
      </c>
      <c r="F142" s="226" t="s">
        <v>281</v>
      </c>
      <c r="G142" s="224"/>
      <c r="H142" s="227">
        <v>1061.49</v>
      </c>
      <c r="I142" s="228"/>
      <c r="J142" s="224"/>
      <c r="K142" s="224"/>
      <c r="L142" s="229"/>
      <c r="M142" s="230"/>
      <c r="N142" s="231"/>
      <c r="O142" s="231"/>
      <c r="P142" s="231"/>
      <c r="Q142" s="231"/>
      <c r="R142" s="231"/>
      <c r="S142" s="231"/>
      <c r="T142" s="232"/>
      <c r="AT142" s="233" t="s">
        <v>181</v>
      </c>
      <c r="AU142" s="233" t="s">
        <v>85</v>
      </c>
      <c r="AV142" s="14" t="s">
        <v>165</v>
      </c>
      <c r="AW142" s="14" t="s">
        <v>32</v>
      </c>
      <c r="AX142" s="14" t="s">
        <v>85</v>
      </c>
      <c r="AY142" s="233" t="s">
        <v>160</v>
      </c>
    </row>
    <row r="143" spans="1:65" s="2" customFormat="1" ht="33" customHeight="1">
      <c r="A143" s="35"/>
      <c r="B143" s="36"/>
      <c r="C143" s="186" t="s">
        <v>198</v>
      </c>
      <c r="D143" s="186" t="s">
        <v>161</v>
      </c>
      <c r="E143" s="187" t="s">
        <v>295</v>
      </c>
      <c r="F143" s="188" t="s">
        <v>296</v>
      </c>
      <c r="G143" s="189" t="s">
        <v>274</v>
      </c>
      <c r="H143" s="190">
        <v>46.688</v>
      </c>
      <c r="I143" s="191"/>
      <c r="J143" s="192">
        <f>ROUND(I143*H143,2)</f>
        <v>0</v>
      </c>
      <c r="K143" s="193"/>
      <c r="L143" s="40"/>
      <c r="M143" s="194" t="s">
        <v>1</v>
      </c>
      <c r="N143" s="195" t="s">
        <v>42</v>
      </c>
      <c r="O143" s="72"/>
      <c r="P143" s="196">
        <f>O143*H143</f>
        <v>0</v>
      </c>
      <c r="Q143" s="196">
        <v>0</v>
      </c>
      <c r="R143" s="196">
        <f>Q143*H143</f>
        <v>0</v>
      </c>
      <c r="S143" s="196">
        <v>0</v>
      </c>
      <c r="T143" s="197">
        <f>S143*H143</f>
        <v>0</v>
      </c>
      <c r="U143" s="35"/>
      <c r="V143" s="35"/>
      <c r="W143" s="35"/>
      <c r="X143" s="35"/>
      <c r="Y143" s="35"/>
      <c r="Z143" s="35"/>
      <c r="AA143" s="35"/>
      <c r="AB143" s="35"/>
      <c r="AC143" s="35"/>
      <c r="AD143" s="35"/>
      <c r="AE143" s="35"/>
      <c r="AR143" s="198" t="s">
        <v>165</v>
      </c>
      <c r="AT143" s="198" t="s">
        <v>161</v>
      </c>
      <c r="AU143" s="198" t="s">
        <v>85</v>
      </c>
      <c r="AY143" s="18" t="s">
        <v>160</v>
      </c>
      <c r="BE143" s="199">
        <f>IF(N143="základní",J143,0)</f>
        <v>0</v>
      </c>
      <c r="BF143" s="199">
        <f>IF(N143="snížená",J143,0)</f>
        <v>0</v>
      </c>
      <c r="BG143" s="199">
        <f>IF(N143="zákl. přenesená",J143,0)</f>
        <v>0</v>
      </c>
      <c r="BH143" s="199">
        <f>IF(N143="sníž. přenesená",J143,0)</f>
        <v>0</v>
      </c>
      <c r="BI143" s="199">
        <f>IF(N143="nulová",J143,0)</f>
        <v>0</v>
      </c>
      <c r="BJ143" s="18" t="s">
        <v>85</v>
      </c>
      <c r="BK143" s="199">
        <f>ROUND(I143*H143,2)</f>
        <v>0</v>
      </c>
      <c r="BL143" s="18" t="s">
        <v>165</v>
      </c>
      <c r="BM143" s="198" t="s">
        <v>580</v>
      </c>
    </row>
    <row r="144" spans="1:47" s="2" customFormat="1" ht="19.5">
      <c r="A144" s="35"/>
      <c r="B144" s="36"/>
      <c r="C144" s="37"/>
      <c r="D144" s="204" t="s">
        <v>187</v>
      </c>
      <c r="E144" s="37"/>
      <c r="F144" s="214" t="s">
        <v>298</v>
      </c>
      <c r="G144" s="37"/>
      <c r="H144" s="37"/>
      <c r="I144" s="215"/>
      <c r="J144" s="37"/>
      <c r="K144" s="37"/>
      <c r="L144" s="40"/>
      <c r="M144" s="216"/>
      <c r="N144" s="217"/>
      <c r="O144" s="72"/>
      <c r="P144" s="72"/>
      <c r="Q144" s="72"/>
      <c r="R144" s="72"/>
      <c r="S144" s="72"/>
      <c r="T144" s="73"/>
      <c r="U144" s="35"/>
      <c r="V144" s="35"/>
      <c r="W144" s="35"/>
      <c r="X144" s="35"/>
      <c r="Y144" s="35"/>
      <c r="Z144" s="35"/>
      <c r="AA144" s="35"/>
      <c r="AB144" s="35"/>
      <c r="AC144" s="35"/>
      <c r="AD144" s="35"/>
      <c r="AE144" s="35"/>
      <c r="AT144" s="18" t="s">
        <v>187</v>
      </c>
      <c r="AU144" s="18" t="s">
        <v>85</v>
      </c>
    </row>
    <row r="145" spans="2:51" s="13" customFormat="1" ht="11.25">
      <c r="B145" s="202"/>
      <c r="C145" s="203"/>
      <c r="D145" s="204" t="s">
        <v>181</v>
      </c>
      <c r="E145" s="205" t="s">
        <v>1</v>
      </c>
      <c r="F145" s="206" t="s">
        <v>750</v>
      </c>
      <c r="G145" s="203"/>
      <c r="H145" s="207">
        <v>765.818</v>
      </c>
      <c r="I145" s="208"/>
      <c r="J145" s="203"/>
      <c r="K145" s="203"/>
      <c r="L145" s="209"/>
      <c r="M145" s="210"/>
      <c r="N145" s="211"/>
      <c r="O145" s="211"/>
      <c r="P145" s="211"/>
      <c r="Q145" s="211"/>
      <c r="R145" s="211"/>
      <c r="S145" s="211"/>
      <c r="T145" s="212"/>
      <c r="AT145" s="213" t="s">
        <v>181</v>
      </c>
      <c r="AU145" s="213" t="s">
        <v>85</v>
      </c>
      <c r="AV145" s="13" t="s">
        <v>87</v>
      </c>
      <c r="AW145" s="13" t="s">
        <v>32</v>
      </c>
      <c r="AX145" s="13" t="s">
        <v>77</v>
      </c>
      <c r="AY145" s="213" t="s">
        <v>160</v>
      </c>
    </row>
    <row r="146" spans="2:51" s="13" customFormat="1" ht="11.25">
      <c r="B146" s="202"/>
      <c r="C146" s="203"/>
      <c r="D146" s="204" t="s">
        <v>181</v>
      </c>
      <c r="E146" s="205" t="s">
        <v>1</v>
      </c>
      <c r="F146" s="206" t="s">
        <v>751</v>
      </c>
      <c r="G146" s="203"/>
      <c r="H146" s="207">
        <v>-525.74</v>
      </c>
      <c r="I146" s="208"/>
      <c r="J146" s="203"/>
      <c r="K146" s="203"/>
      <c r="L146" s="209"/>
      <c r="M146" s="210"/>
      <c r="N146" s="211"/>
      <c r="O146" s="211"/>
      <c r="P146" s="211"/>
      <c r="Q146" s="211"/>
      <c r="R146" s="211"/>
      <c r="S146" s="211"/>
      <c r="T146" s="212"/>
      <c r="AT146" s="213" t="s">
        <v>181</v>
      </c>
      <c r="AU146" s="213" t="s">
        <v>85</v>
      </c>
      <c r="AV146" s="13" t="s">
        <v>87</v>
      </c>
      <c r="AW146" s="13" t="s">
        <v>32</v>
      </c>
      <c r="AX146" s="13" t="s">
        <v>77</v>
      </c>
      <c r="AY146" s="213" t="s">
        <v>160</v>
      </c>
    </row>
    <row r="147" spans="2:51" s="13" customFormat="1" ht="11.25">
      <c r="B147" s="202"/>
      <c r="C147" s="203"/>
      <c r="D147" s="204" t="s">
        <v>181</v>
      </c>
      <c r="E147" s="205" t="s">
        <v>1</v>
      </c>
      <c r="F147" s="206" t="s">
        <v>752</v>
      </c>
      <c r="G147" s="203"/>
      <c r="H147" s="207">
        <v>-193.39</v>
      </c>
      <c r="I147" s="208"/>
      <c r="J147" s="203"/>
      <c r="K147" s="203"/>
      <c r="L147" s="209"/>
      <c r="M147" s="210"/>
      <c r="N147" s="211"/>
      <c r="O147" s="211"/>
      <c r="P147" s="211"/>
      <c r="Q147" s="211"/>
      <c r="R147" s="211"/>
      <c r="S147" s="211"/>
      <c r="T147" s="212"/>
      <c r="AT147" s="213" t="s">
        <v>181</v>
      </c>
      <c r="AU147" s="213" t="s">
        <v>85</v>
      </c>
      <c r="AV147" s="13" t="s">
        <v>87</v>
      </c>
      <c r="AW147" s="13" t="s">
        <v>32</v>
      </c>
      <c r="AX147" s="13" t="s">
        <v>77</v>
      </c>
      <c r="AY147" s="213" t="s">
        <v>160</v>
      </c>
    </row>
    <row r="148" spans="2:51" s="14" customFormat="1" ht="11.25">
      <c r="B148" s="223"/>
      <c r="C148" s="224"/>
      <c r="D148" s="204" t="s">
        <v>181</v>
      </c>
      <c r="E148" s="225" t="s">
        <v>1</v>
      </c>
      <c r="F148" s="226" t="s">
        <v>281</v>
      </c>
      <c r="G148" s="224"/>
      <c r="H148" s="227">
        <v>46.68799999999999</v>
      </c>
      <c r="I148" s="228"/>
      <c r="J148" s="224"/>
      <c r="K148" s="224"/>
      <c r="L148" s="229"/>
      <c r="M148" s="230"/>
      <c r="N148" s="231"/>
      <c r="O148" s="231"/>
      <c r="P148" s="231"/>
      <c r="Q148" s="231"/>
      <c r="R148" s="231"/>
      <c r="S148" s="231"/>
      <c r="T148" s="232"/>
      <c r="AT148" s="233" t="s">
        <v>181</v>
      </c>
      <c r="AU148" s="233" t="s">
        <v>85</v>
      </c>
      <c r="AV148" s="14" t="s">
        <v>165</v>
      </c>
      <c r="AW148" s="14" t="s">
        <v>32</v>
      </c>
      <c r="AX148" s="14" t="s">
        <v>85</v>
      </c>
      <c r="AY148" s="233" t="s">
        <v>160</v>
      </c>
    </row>
    <row r="149" spans="1:65" s="2" customFormat="1" ht="33" customHeight="1">
      <c r="A149" s="35"/>
      <c r="B149" s="36"/>
      <c r="C149" s="186" t="s">
        <v>158</v>
      </c>
      <c r="D149" s="186" t="s">
        <v>161</v>
      </c>
      <c r="E149" s="187" t="s">
        <v>300</v>
      </c>
      <c r="F149" s="188" t="s">
        <v>301</v>
      </c>
      <c r="G149" s="189" t="s">
        <v>274</v>
      </c>
      <c r="H149" s="190">
        <v>186.752</v>
      </c>
      <c r="I149" s="191"/>
      <c r="J149" s="192">
        <f>ROUND(I149*H149,2)</f>
        <v>0</v>
      </c>
      <c r="K149" s="193"/>
      <c r="L149" s="40"/>
      <c r="M149" s="194" t="s">
        <v>1</v>
      </c>
      <c r="N149" s="195" t="s">
        <v>42</v>
      </c>
      <c r="O149" s="72"/>
      <c r="P149" s="196">
        <f>O149*H149</f>
        <v>0</v>
      </c>
      <c r="Q149" s="196">
        <v>0</v>
      </c>
      <c r="R149" s="196">
        <f>Q149*H149</f>
        <v>0</v>
      </c>
      <c r="S149" s="196">
        <v>0</v>
      </c>
      <c r="T149" s="197">
        <f>S149*H149</f>
        <v>0</v>
      </c>
      <c r="U149" s="35"/>
      <c r="V149" s="35"/>
      <c r="W149" s="35"/>
      <c r="X149" s="35"/>
      <c r="Y149" s="35"/>
      <c r="Z149" s="35"/>
      <c r="AA149" s="35"/>
      <c r="AB149" s="35"/>
      <c r="AC149" s="35"/>
      <c r="AD149" s="35"/>
      <c r="AE149" s="35"/>
      <c r="AR149" s="198" t="s">
        <v>165</v>
      </c>
      <c r="AT149" s="198" t="s">
        <v>161</v>
      </c>
      <c r="AU149" s="198" t="s">
        <v>85</v>
      </c>
      <c r="AY149" s="18" t="s">
        <v>160</v>
      </c>
      <c r="BE149" s="199">
        <f>IF(N149="základní",J149,0)</f>
        <v>0</v>
      </c>
      <c r="BF149" s="199">
        <f>IF(N149="snížená",J149,0)</f>
        <v>0</v>
      </c>
      <c r="BG149" s="199">
        <f>IF(N149="zákl. přenesená",J149,0)</f>
        <v>0</v>
      </c>
      <c r="BH149" s="199">
        <f>IF(N149="sníž. přenesená",J149,0)</f>
        <v>0</v>
      </c>
      <c r="BI149" s="199">
        <f>IF(N149="nulová",J149,0)</f>
        <v>0</v>
      </c>
      <c r="BJ149" s="18" t="s">
        <v>85</v>
      </c>
      <c r="BK149" s="199">
        <f>ROUND(I149*H149,2)</f>
        <v>0</v>
      </c>
      <c r="BL149" s="18" t="s">
        <v>165</v>
      </c>
      <c r="BM149" s="198" t="s">
        <v>582</v>
      </c>
    </row>
    <row r="150" spans="2:51" s="13" customFormat="1" ht="11.25">
      <c r="B150" s="202"/>
      <c r="C150" s="203"/>
      <c r="D150" s="204" t="s">
        <v>181</v>
      </c>
      <c r="E150" s="205" t="s">
        <v>1</v>
      </c>
      <c r="F150" s="206" t="s">
        <v>750</v>
      </c>
      <c r="G150" s="203"/>
      <c r="H150" s="207">
        <v>765.818</v>
      </c>
      <c r="I150" s="208"/>
      <c r="J150" s="203"/>
      <c r="K150" s="203"/>
      <c r="L150" s="209"/>
      <c r="M150" s="210"/>
      <c r="N150" s="211"/>
      <c r="O150" s="211"/>
      <c r="P150" s="211"/>
      <c r="Q150" s="211"/>
      <c r="R150" s="211"/>
      <c r="S150" s="211"/>
      <c r="T150" s="212"/>
      <c r="AT150" s="213" t="s">
        <v>181</v>
      </c>
      <c r="AU150" s="213" t="s">
        <v>85</v>
      </c>
      <c r="AV150" s="13" t="s">
        <v>87</v>
      </c>
      <c r="AW150" s="13" t="s">
        <v>32</v>
      </c>
      <c r="AX150" s="13" t="s">
        <v>77</v>
      </c>
      <c r="AY150" s="213" t="s">
        <v>160</v>
      </c>
    </row>
    <row r="151" spans="2:51" s="13" customFormat="1" ht="11.25">
      <c r="B151" s="202"/>
      <c r="C151" s="203"/>
      <c r="D151" s="204" t="s">
        <v>181</v>
      </c>
      <c r="E151" s="205" t="s">
        <v>1</v>
      </c>
      <c r="F151" s="206" t="s">
        <v>751</v>
      </c>
      <c r="G151" s="203"/>
      <c r="H151" s="207">
        <v>-525.74</v>
      </c>
      <c r="I151" s="208"/>
      <c r="J151" s="203"/>
      <c r="K151" s="203"/>
      <c r="L151" s="209"/>
      <c r="M151" s="210"/>
      <c r="N151" s="211"/>
      <c r="O151" s="211"/>
      <c r="P151" s="211"/>
      <c r="Q151" s="211"/>
      <c r="R151" s="211"/>
      <c r="S151" s="211"/>
      <c r="T151" s="212"/>
      <c r="AT151" s="213" t="s">
        <v>181</v>
      </c>
      <c r="AU151" s="213" t="s">
        <v>85</v>
      </c>
      <c r="AV151" s="13" t="s">
        <v>87</v>
      </c>
      <c r="AW151" s="13" t="s">
        <v>32</v>
      </c>
      <c r="AX151" s="13" t="s">
        <v>77</v>
      </c>
      <c r="AY151" s="213" t="s">
        <v>160</v>
      </c>
    </row>
    <row r="152" spans="2:51" s="13" customFormat="1" ht="11.25">
      <c r="B152" s="202"/>
      <c r="C152" s="203"/>
      <c r="D152" s="204" t="s">
        <v>181</v>
      </c>
      <c r="E152" s="205" t="s">
        <v>1</v>
      </c>
      <c r="F152" s="206" t="s">
        <v>752</v>
      </c>
      <c r="G152" s="203"/>
      <c r="H152" s="207">
        <v>-193.39</v>
      </c>
      <c r="I152" s="208"/>
      <c r="J152" s="203"/>
      <c r="K152" s="203"/>
      <c r="L152" s="209"/>
      <c r="M152" s="210"/>
      <c r="N152" s="211"/>
      <c r="O152" s="211"/>
      <c r="P152" s="211"/>
      <c r="Q152" s="211"/>
      <c r="R152" s="211"/>
      <c r="S152" s="211"/>
      <c r="T152" s="212"/>
      <c r="AT152" s="213" t="s">
        <v>181</v>
      </c>
      <c r="AU152" s="213" t="s">
        <v>85</v>
      </c>
      <c r="AV152" s="13" t="s">
        <v>87</v>
      </c>
      <c r="AW152" s="13" t="s">
        <v>32</v>
      </c>
      <c r="AX152" s="13" t="s">
        <v>77</v>
      </c>
      <c r="AY152" s="213" t="s">
        <v>160</v>
      </c>
    </row>
    <row r="153" spans="2:51" s="14" customFormat="1" ht="11.25">
      <c r="B153" s="223"/>
      <c r="C153" s="224"/>
      <c r="D153" s="204" t="s">
        <v>181</v>
      </c>
      <c r="E153" s="225" t="s">
        <v>1</v>
      </c>
      <c r="F153" s="226" t="s">
        <v>281</v>
      </c>
      <c r="G153" s="224"/>
      <c r="H153" s="227">
        <v>46.68799999999999</v>
      </c>
      <c r="I153" s="228"/>
      <c r="J153" s="224"/>
      <c r="K153" s="224"/>
      <c r="L153" s="229"/>
      <c r="M153" s="230"/>
      <c r="N153" s="231"/>
      <c r="O153" s="231"/>
      <c r="P153" s="231"/>
      <c r="Q153" s="231"/>
      <c r="R153" s="231"/>
      <c r="S153" s="231"/>
      <c r="T153" s="232"/>
      <c r="AT153" s="233" t="s">
        <v>181</v>
      </c>
      <c r="AU153" s="233" t="s">
        <v>85</v>
      </c>
      <c r="AV153" s="14" t="s">
        <v>165</v>
      </c>
      <c r="AW153" s="14" t="s">
        <v>32</v>
      </c>
      <c r="AX153" s="14" t="s">
        <v>85</v>
      </c>
      <c r="AY153" s="233" t="s">
        <v>160</v>
      </c>
    </row>
    <row r="154" spans="2:51" s="13" customFormat="1" ht="11.25">
      <c r="B154" s="202"/>
      <c r="C154" s="203"/>
      <c r="D154" s="204" t="s">
        <v>181</v>
      </c>
      <c r="E154" s="203"/>
      <c r="F154" s="206" t="s">
        <v>753</v>
      </c>
      <c r="G154" s="203"/>
      <c r="H154" s="207">
        <v>186.752</v>
      </c>
      <c r="I154" s="208"/>
      <c r="J154" s="203"/>
      <c r="K154" s="203"/>
      <c r="L154" s="209"/>
      <c r="M154" s="210"/>
      <c r="N154" s="211"/>
      <c r="O154" s="211"/>
      <c r="P154" s="211"/>
      <c r="Q154" s="211"/>
      <c r="R154" s="211"/>
      <c r="S154" s="211"/>
      <c r="T154" s="212"/>
      <c r="AT154" s="213" t="s">
        <v>181</v>
      </c>
      <c r="AU154" s="213" t="s">
        <v>85</v>
      </c>
      <c r="AV154" s="13" t="s">
        <v>87</v>
      </c>
      <c r="AW154" s="13" t="s">
        <v>4</v>
      </c>
      <c r="AX154" s="13" t="s">
        <v>85</v>
      </c>
      <c r="AY154" s="213" t="s">
        <v>160</v>
      </c>
    </row>
    <row r="155" spans="1:65" s="2" customFormat="1" ht="21.75" customHeight="1">
      <c r="A155" s="35"/>
      <c r="B155" s="36"/>
      <c r="C155" s="186" t="s">
        <v>207</v>
      </c>
      <c r="D155" s="186" t="s">
        <v>161</v>
      </c>
      <c r="E155" s="187" t="s">
        <v>659</v>
      </c>
      <c r="F155" s="188" t="s">
        <v>660</v>
      </c>
      <c r="G155" s="189" t="s">
        <v>274</v>
      </c>
      <c r="H155" s="190">
        <v>357.24</v>
      </c>
      <c r="I155" s="191"/>
      <c r="J155" s="192">
        <f>ROUND(I155*H155,2)</f>
        <v>0</v>
      </c>
      <c r="K155" s="193"/>
      <c r="L155" s="40"/>
      <c r="M155" s="194" t="s">
        <v>1</v>
      </c>
      <c r="N155" s="195" t="s">
        <v>42</v>
      </c>
      <c r="O155" s="72"/>
      <c r="P155" s="196">
        <f>O155*H155</f>
        <v>0</v>
      </c>
      <c r="Q155" s="196">
        <v>0</v>
      </c>
      <c r="R155" s="196">
        <f>Q155*H155</f>
        <v>0</v>
      </c>
      <c r="S155" s="196">
        <v>0</v>
      </c>
      <c r="T155" s="197">
        <f>S155*H155</f>
        <v>0</v>
      </c>
      <c r="U155" s="35"/>
      <c r="V155" s="35"/>
      <c r="W155" s="35"/>
      <c r="X155" s="35"/>
      <c r="Y155" s="35"/>
      <c r="Z155" s="35"/>
      <c r="AA155" s="35"/>
      <c r="AB155" s="35"/>
      <c r="AC155" s="35"/>
      <c r="AD155" s="35"/>
      <c r="AE155" s="35"/>
      <c r="AR155" s="198" t="s">
        <v>165</v>
      </c>
      <c r="AT155" s="198" t="s">
        <v>161</v>
      </c>
      <c r="AU155" s="198" t="s">
        <v>85</v>
      </c>
      <c r="AY155" s="18" t="s">
        <v>160</v>
      </c>
      <c r="BE155" s="199">
        <f>IF(N155="základní",J155,0)</f>
        <v>0</v>
      </c>
      <c r="BF155" s="199">
        <f>IF(N155="snížená",J155,0)</f>
        <v>0</v>
      </c>
      <c r="BG155" s="199">
        <f>IF(N155="zákl. přenesená",J155,0)</f>
        <v>0</v>
      </c>
      <c r="BH155" s="199">
        <f>IF(N155="sníž. přenesená",J155,0)</f>
        <v>0</v>
      </c>
      <c r="BI155" s="199">
        <f>IF(N155="nulová",J155,0)</f>
        <v>0</v>
      </c>
      <c r="BJ155" s="18" t="s">
        <v>85</v>
      </c>
      <c r="BK155" s="199">
        <f>ROUND(I155*H155,2)</f>
        <v>0</v>
      </c>
      <c r="BL155" s="18" t="s">
        <v>165</v>
      </c>
      <c r="BM155" s="198" t="s">
        <v>754</v>
      </c>
    </row>
    <row r="156" spans="2:51" s="13" customFormat="1" ht="11.25">
      <c r="B156" s="202"/>
      <c r="C156" s="203"/>
      <c r="D156" s="204" t="s">
        <v>181</v>
      </c>
      <c r="E156" s="205" t="s">
        <v>1</v>
      </c>
      <c r="F156" s="206" t="s">
        <v>747</v>
      </c>
      <c r="G156" s="203"/>
      <c r="H156" s="207">
        <v>342.36</v>
      </c>
      <c r="I156" s="208"/>
      <c r="J156" s="203"/>
      <c r="K156" s="203"/>
      <c r="L156" s="209"/>
      <c r="M156" s="210"/>
      <c r="N156" s="211"/>
      <c r="O156" s="211"/>
      <c r="P156" s="211"/>
      <c r="Q156" s="211"/>
      <c r="R156" s="211"/>
      <c r="S156" s="211"/>
      <c r="T156" s="212"/>
      <c r="AT156" s="213" t="s">
        <v>181</v>
      </c>
      <c r="AU156" s="213" t="s">
        <v>85</v>
      </c>
      <c r="AV156" s="13" t="s">
        <v>87</v>
      </c>
      <c r="AW156" s="13" t="s">
        <v>32</v>
      </c>
      <c r="AX156" s="13" t="s">
        <v>77</v>
      </c>
      <c r="AY156" s="213" t="s">
        <v>160</v>
      </c>
    </row>
    <row r="157" spans="2:51" s="13" customFormat="1" ht="11.25">
      <c r="B157" s="202"/>
      <c r="C157" s="203"/>
      <c r="D157" s="204" t="s">
        <v>181</v>
      </c>
      <c r="E157" s="205" t="s">
        <v>1</v>
      </c>
      <c r="F157" s="206" t="s">
        <v>755</v>
      </c>
      <c r="G157" s="203"/>
      <c r="H157" s="207">
        <v>14.88</v>
      </c>
      <c r="I157" s="208"/>
      <c r="J157" s="203"/>
      <c r="K157" s="203"/>
      <c r="L157" s="209"/>
      <c r="M157" s="210"/>
      <c r="N157" s="211"/>
      <c r="O157" s="211"/>
      <c r="P157" s="211"/>
      <c r="Q157" s="211"/>
      <c r="R157" s="211"/>
      <c r="S157" s="211"/>
      <c r="T157" s="212"/>
      <c r="AT157" s="213" t="s">
        <v>181</v>
      </c>
      <c r="AU157" s="213" t="s">
        <v>85</v>
      </c>
      <c r="AV157" s="13" t="s">
        <v>87</v>
      </c>
      <c r="AW157" s="13" t="s">
        <v>32</v>
      </c>
      <c r="AX157" s="13" t="s">
        <v>77</v>
      </c>
      <c r="AY157" s="213" t="s">
        <v>160</v>
      </c>
    </row>
    <row r="158" spans="2:51" s="14" customFormat="1" ht="11.25">
      <c r="B158" s="223"/>
      <c r="C158" s="224"/>
      <c r="D158" s="204" t="s">
        <v>181</v>
      </c>
      <c r="E158" s="225" t="s">
        <v>1</v>
      </c>
      <c r="F158" s="226" t="s">
        <v>281</v>
      </c>
      <c r="G158" s="224"/>
      <c r="H158" s="227">
        <v>357.24</v>
      </c>
      <c r="I158" s="228"/>
      <c r="J158" s="224"/>
      <c r="K158" s="224"/>
      <c r="L158" s="229"/>
      <c r="M158" s="230"/>
      <c r="N158" s="231"/>
      <c r="O158" s="231"/>
      <c r="P158" s="231"/>
      <c r="Q158" s="231"/>
      <c r="R158" s="231"/>
      <c r="S158" s="231"/>
      <c r="T158" s="232"/>
      <c r="AT158" s="233" t="s">
        <v>181</v>
      </c>
      <c r="AU158" s="233" t="s">
        <v>85</v>
      </c>
      <c r="AV158" s="14" t="s">
        <v>165</v>
      </c>
      <c r="AW158" s="14" t="s">
        <v>32</v>
      </c>
      <c r="AX158" s="14" t="s">
        <v>85</v>
      </c>
      <c r="AY158" s="233" t="s">
        <v>160</v>
      </c>
    </row>
    <row r="159" spans="1:65" s="2" customFormat="1" ht="21.75" customHeight="1">
      <c r="A159" s="35"/>
      <c r="B159" s="36"/>
      <c r="C159" s="186" t="s">
        <v>214</v>
      </c>
      <c r="D159" s="186" t="s">
        <v>161</v>
      </c>
      <c r="E159" s="187" t="s">
        <v>308</v>
      </c>
      <c r="F159" s="188" t="s">
        <v>309</v>
      </c>
      <c r="G159" s="189" t="s">
        <v>274</v>
      </c>
      <c r="H159" s="190">
        <v>46.7</v>
      </c>
      <c r="I159" s="191"/>
      <c r="J159" s="192">
        <f>ROUND(I159*H159,2)</f>
        <v>0</v>
      </c>
      <c r="K159" s="193"/>
      <c r="L159" s="40"/>
      <c r="M159" s="194" t="s">
        <v>1</v>
      </c>
      <c r="N159" s="195" t="s">
        <v>42</v>
      </c>
      <c r="O159" s="72"/>
      <c r="P159" s="196">
        <f>O159*H159</f>
        <v>0</v>
      </c>
      <c r="Q159" s="196">
        <v>0</v>
      </c>
      <c r="R159" s="196">
        <f>Q159*H159</f>
        <v>0</v>
      </c>
      <c r="S159" s="196">
        <v>0</v>
      </c>
      <c r="T159" s="197">
        <f>S159*H159</f>
        <v>0</v>
      </c>
      <c r="U159" s="35"/>
      <c r="V159" s="35"/>
      <c r="W159" s="35"/>
      <c r="X159" s="35"/>
      <c r="Y159" s="35"/>
      <c r="Z159" s="35"/>
      <c r="AA159" s="35"/>
      <c r="AB159" s="35"/>
      <c r="AC159" s="35"/>
      <c r="AD159" s="35"/>
      <c r="AE159" s="35"/>
      <c r="AR159" s="198" t="s">
        <v>165</v>
      </c>
      <c r="AT159" s="198" t="s">
        <v>161</v>
      </c>
      <c r="AU159" s="198" t="s">
        <v>85</v>
      </c>
      <c r="AY159" s="18" t="s">
        <v>160</v>
      </c>
      <c r="BE159" s="199">
        <f>IF(N159="základní",J159,0)</f>
        <v>0</v>
      </c>
      <c r="BF159" s="199">
        <f>IF(N159="snížená",J159,0)</f>
        <v>0</v>
      </c>
      <c r="BG159" s="199">
        <f>IF(N159="zákl. přenesená",J159,0)</f>
        <v>0</v>
      </c>
      <c r="BH159" s="199">
        <f>IF(N159="sníž. přenesená",J159,0)</f>
        <v>0</v>
      </c>
      <c r="BI159" s="199">
        <f>IF(N159="nulová",J159,0)</f>
        <v>0</v>
      </c>
      <c r="BJ159" s="18" t="s">
        <v>85</v>
      </c>
      <c r="BK159" s="199">
        <f>ROUND(I159*H159,2)</f>
        <v>0</v>
      </c>
      <c r="BL159" s="18" t="s">
        <v>165</v>
      </c>
      <c r="BM159" s="198" t="s">
        <v>586</v>
      </c>
    </row>
    <row r="160" spans="1:47" s="2" customFormat="1" ht="19.5">
      <c r="A160" s="35"/>
      <c r="B160" s="36"/>
      <c r="C160" s="37"/>
      <c r="D160" s="204" t="s">
        <v>187</v>
      </c>
      <c r="E160" s="37"/>
      <c r="F160" s="214" t="s">
        <v>311</v>
      </c>
      <c r="G160" s="37"/>
      <c r="H160" s="37"/>
      <c r="I160" s="215"/>
      <c r="J160" s="37"/>
      <c r="K160" s="37"/>
      <c r="L160" s="40"/>
      <c r="M160" s="216"/>
      <c r="N160" s="217"/>
      <c r="O160" s="72"/>
      <c r="P160" s="72"/>
      <c r="Q160" s="72"/>
      <c r="R160" s="72"/>
      <c r="S160" s="72"/>
      <c r="T160" s="73"/>
      <c r="U160" s="35"/>
      <c r="V160" s="35"/>
      <c r="W160" s="35"/>
      <c r="X160" s="35"/>
      <c r="Y160" s="35"/>
      <c r="Z160" s="35"/>
      <c r="AA160" s="35"/>
      <c r="AB160" s="35"/>
      <c r="AC160" s="35"/>
      <c r="AD160" s="35"/>
      <c r="AE160" s="35"/>
      <c r="AT160" s="18" t="s">
        <v>187</v>
      </c>
      <c r="AU160" s="18" t="s">
        <v>85</v>
      </c>
    </row>
    <row r="161" spans="2:51" s="13" customFormat="1" ht="11.25">
      <c r="B161" s="202"/>
      <c r="C161" s="203"/>
      <c r="D161" s="204" t="s">
        <v>181</v>
      </c>
      <c r="E161" s="205" t="s">
        <v>1</v>
      </c>
      <c r="F161" s="206" t="s">
        <v>756</v>
      </c>
      <c r="G161" s="203"/>
      <c r="H161" s="207">
        <v>46.7</v>
      </c>
      <c r="I161" s="208"/>
      <c r="J161" s="203"/>
      <c r="K161" s="203"/>
      <c r="L161" s="209"/>
      <c r="M161" s="210"/>
      <c r="N161" s="211"/>
      <c r="O161" s="211"/>
      <c r="P161" s="211"/>
      <c r="Q161" s="211"/>
      <c r="R161" s="211"/>
      <c r="S161" s="211"/>
      <c r="T161" s="212"/>
      <c r="AT161" s="213" t="s">
        <v>181</v>
      </c>
      <c r="AU161" s="213" t="s">
        <v>85</v>
      </c>
      <c r="AV161" s="13" t="s">
        <v>87</v>
      </c>
      <c r="AW161" s="13" t="s">
        <v>32</v>
      </c>
      <c r="AX161" s="13" t="s">
        <v>85</v>
      </c>
      <c r="AY161" s="213" t="s">
        <v>160</v>
      </c>
    </row>
    <row r="162" spans="1:65" s="2" customFormat="1" ht="21.75" customHeight="1">
      <c r="A162" s="35"/>
      <c r="B162" s="36"/>
      <c r="C162" s="186" t="s">
        <v>219</v>
      </c>
      <c r="D162" s="186" t="s">
        <v>161</v>
      </c>
      <c r="E162" s="187" t="s">
        <v>757</v>
      </c>
      <c r="F162" s="188" t="s">
        <v>758</v>
      </c>
      <c r="G162" s="189" t="s">
        <v>274</v>
      </c>
      <c r="H162" s="190">
        <v>124.48</v>
      </c>
      <c r="I162" s="191"/>
      <c r="J162" s="192">
        <f>ROUND(I162*H162,2)</f>
        <v>0</v>
      </c>
      <c r="K162" s="193"/>
      <c r="L162" s="40"/>
      <c r="M162" s="194" t="s">
        <v>1</v>
      </c>
      <c r="N162" s="195" t="s">
        <v>42</v>
      </c>
      <c r="O162" s="72"/>
      <c r="P162" s="196">
        <f>O162*H162</f>
        <v>0</v>
      </c>
      <c r="Q162" s="196">
        <v>0</v>
      </c>
      <c r="R162" s="196">
        <f>Q162*H162</f>
        <v>0</v>
      </c>
      <c r="S162" s="196">
        <v>0</v>
      </c>
      <c r="T162" s="197">
        <f>S162*H162</f>
        <v>0</v>
      </c>
      <c r="U162" s="35"/>
      <c r="V162" s="35"/>
      <c r="W162" s="35"/>
      <c r="X162" s="35"/>
      <c r="Y162" s="35"/>
      <c r="Z162" s="35"/>
      <c r="AA162" s="35"/>
      <c r="AB162" s="35"/>
      <c r="AC162" s="35"/>
      <c r="AD162" s="35"/>
      <c r="AE162" s="35"/>
      <c r="AR162" s="198" t="s">
        <v>165</v>
      </c>
      <c r="AT162" s="198" t="s">
        <v>161</v>
      </c>
      <c r="AU162" s="198" t="s">
        <v>85</v>
      </c>
      <c r="AY162" s="18" t="s">
        <v>160</v>
      </c>
      <c r="BE162" s="199">
        <f>IF(N162="základní",J162,0)</f>
        <v>0</v>
      </c>
      <c r="BF162" s="199">
        <f>IF(N162="snížená",J162,0)</f>
        <v>0</v>
      </c>
      <c r="BG162" s="199">
        <f>IF(N162="zákl. přenesená",J162,0)</f>
        <v>0</v>
      </c>
      <c r="BH162" s="199">
        <f>IF(N162="sníž. přenesená",J162,0)</f>
        <v>0</v>
      </c>
      <c r="BI162" s="199">
        <f>IF(N162="nulová",J162,0)</f>
        <v>0</v>
      </c>
      <c r="BJ162" s="18" t="s">
        <v>85</v>
      </c>
      <c r="BK162" s="199">
        <f>ROUND(I162*H162,2)</f>
        <v>0</v>
      </c>
      <c r="BL162" s="18" t="s">
        <v>165</v>
      </c>
      <c r="BM162" s="198" t="s">
        <v>759</v>
      </c>
    </row>
    <row r="163" spans="2:51" s="13" customFormat="1" ht="11.25">
      <c r="B163" s="202"/>
      <c r="C163" s="203"/>
      <c r="D163" s="204" t="s">
        <v>181</v>
      </c>
      <c r="E163" s="205" t="s">
        <v>1</v>
      </c>
      <c r="F163" s="206" t="s">
        <v>760</v>
      </c>
      <c r="G163" s="203"/>
      <c r="H163" s="207">
        <v>124.48</v>
      </c>
      <c r="I163" s="208"/>
      <c r="J163" s="203"/>
      <c r="K163" s="203"/>
      <c r="L163" s="209"/>
      <c r="M163" s="210"/>
      <c r="N163" s="211"/>
      <c r="O163" s="211"/>
      <c r="P163" s="211"/>
      <c r="Q163" s="211"/>
      <c r="R163" s="211"/>
      <c r="S163" s="211"/>
      <c r="T163" s="212"/>
      <c r="AT163" s="213" t="s">
        <v>181</v>
      </c>
      <c r="AU163" s="213" t="s">
        <v>85</v>
      </c>
      <c r="AV163" s="13" t="s">
        <v>87</v>
      </c>
      <c r="AW163" s="13" t="s">
        <v>32</v>
      </c>
      <c r="AX163" s="13" t="s">
        <v>85</v>
      </c>
      <c r="AY163" s="213" t="s">
        <v>160</v>
      </c>
    </row>
    <row r="164" spans="1:65" s="2" customFormat="1" ht="16.5" customHeight="1">
      <c r="A164" s="35"/>
      <c r="B164" s="36"/>
      <c r="C164" s="186" t="s">
        <v>224</v>
      </c>
      <c r="D164" s="186" t="s">
        <v>161</v>
      </c>
      <c r="E164" s="187" t="s">
        <v>313</v>
      </c>
      <c r="F164" s="188" t="s">
        <v>314</v>
      </c>
      <c r="G164" s="189" t="s">
        <v>274</v>
      </c>
      <c r="H164" s="190">
        <v>46.688</v>
      </c>
      <c r="I164" s="191"/>
      <c r="J164" s="192">
        <f>ROUND(I164*H164,2)</f>
        <v>0</v>
      </c>
      <c r="K164" s="193"/>
      <c r="L164" s="40"/>
      <c r="M164" s="194" t="s">
        <v>1</v>
      </c>
      <c r="N164" s="195" t="s">
        <v>42</v>
      </c>
      <c r="O164" s="72"/>
      <c r="P164" s="196">
        <f>O164*H164</f>
        <v>0</v>
      </c>
      <c r="Q164" s="196">
        <v>0</v>
      </c>
      <c r="R164" s="196">
        <f>Q164*H164</f>
        <v>0</v>
      </c>
      <c r="S164" s="196">
        <v>0</v>
      </c>
      <c r="T164" s="197">
        <f>S164*H164</f>
        <v>0</v>
      </c>
      <c r="U164" s="35"/>
      <c r="V164" s="35"/>
      <c r="W164" s="35"/>
      <c r="X164" s="35"/>
      <c r="Y164" s="35"/>
      <c r="Z164" s="35"/>
      <c r="AA164" s="35"/>
      <c r="AB164" s="35"/>
      <c r="AC164" s="35"/>
      <c r="AD164" s="35"/>
      <c r="AE164" s="35"/>
      <c r="AR164" s="198" t="s">
        <v>165</v>
      </c>
      <c r="AT164" s="198" t="s">
        <v>161</v>
      </c>
      <c r="AU164" s="198" t="s">
        <v>85</v>
      </c>
      <c r="AY164" s="18" t="s">
        <v>160</v>
      </c>
      <c r="BE164" s="199">
        <f>IF(N164="základní",J164,0)</f>
        <v>0</v>
      </c>
      <c r="BF164" s="199">
        <f>IF(N164="snížená",J164,0)</f>
        <v>0</v>
      </c>
      <c r="BG164" s="199">
        <f>IF(N164="zákl. přenesená",J164,0)</f>
        <v>0</v>
      </c>
      <c r="BH164" s="199">
        <f>IF(N164="sníž. přenesená",J164,0)</f>
        <v>0</v>
      </c>
      <c r="BI164" s="199">
        <f>IF(N164="nulová",J164,0)</f>
        <v>0</v>
      </c>
      <c r="BJ164" s="18" t="s">
        <v>85</v>
      </c>
      <c r="BK164" s="199">
        <f>ROUND(I164*H164,2)</f>
        <v>0</v>
      </c>
      <c r="BL164" s="18" t="s">
        <v>165</v>
      </c>
      <c r="BM164" s="198" t="s">
        <v>588</v>
      </c>
    </row>
    <row r="165" spans="1:65" s="2" customFormat="1" ht="21.75" customHeight="1">
      <c r="A165" s="35"/>
      <c r="B165" s="36"/>
      <c r="C165" s="186" t="s">
        <v>229</v>
      </c>
      <c r="D165" s="186" t="s">
        <v>161</v>
      </c>
      <c r="E165" s="187" t="s">
        <v>317</v>
      </c>
      <c r="F165" s="188" t="s">
        <v>261</v>
      </c>
      <c r="G165" s="189" t="s">
        <v>217</v>
      </c>
      <c r="H165" s="190">
        <v>81.704</v>
      </c>
      <c r="I165" s="191"/>
      <c r="J165" s="192">
        <f>ROUND(I165*H165,2)</f>
        <v>0</v>
      </c>
      <c r="K165" s="193"/>
      <c r="L165" s="40"/>
      <c r="M165" s="194" t="s">
        <v>1</v>
      </c>
      <c r="N165" s="195" t="s">
        <v>42</v>
      </c>
      <c r="O165" s="72"/>
      <c r="P165" s="196">
        <f>O165*H165</f>
        <v>0</v>
      </c>
      <c r="Q165" s="196">
        <v>0</v>
      </c>
      <c r="R165" s="196">
        <f>Q165*H165</f>
        <v>0</v>
      </c>
      <c r="S165" s="196">
        <v>0</v>
      </c>
      <c r="T165" s="197">
        <f>S165*H165</f>
        <v>0</v>
      </c>
      <c r="U165" s="35"/>
      <c r="V165" s="35"/>
      <c r="W165" s="35"/>
      <c r="X165" s="35"/>
      <c r="Y165" s="35"/>
      <c r="Z165" s="35"/>
      <c r="AA165" s="35"/>
      <c r="AB165" s="35"/>
      <c r="AC165" s="35"/>
      <c r="AD165" s="35"/>
      <c r="AE165" s="35"/>
      <c r="AR165" s="198" t="s">
        <v>165</v>
      </c>
      <c r="AT165" s="198" t="s">
        <v>161</v>
      </c>
      <c r="AU165" s="198" t="s">
        <v>85</v>
      </c>
      <c r="AY165" s="18" t="s">
        <v>160</v>
      </c>
      <c r="BE165" s="199">
        <f>IF(N165="základní",J165,0)</f>
        <v>0</v>
      </c>
      <c r="BF165" s="199">
        <f>IF(N165="snížená",J165,0)</f>
        <v>0</v>
      </c>
      <c r="BG165" s="199">
        <f>IF(N165="zákl. přenesená",J165,0)</f>
        <v>0</v>
      </c>
      <c r="BH165" s="199">
        <f>IF(N165="sníž. přenesená",J165,0)</f>
        <v>0</v>
      </c>
      <c r="BI165" s="199">
        <f>IF(N165="nulová",J165,0)</f>
        <v>0</v>
      </c>
      <c r="BJ165" s="18" t="s">
        <v>85</v>
      </c>
      <c r="BK165" s="199">
        <f>ROUND(I165*H165,2)</f>
        <v>0</v>
      </c>
      <c r="BL165" s="18" t="s">
        <v>165</v>
      </c>
      <c r="BM165" s="198" t="s">
        <v>589</v>
      </c>
    </row>
    <row r="166" spans="2:51" s="13" customFormat="1" ht="11.25">
      <c r="B166" s="202"/>
      <c r="C166" s="203"/>
      <c r="D166" s="204" t="s">
        <v>181</v>
      </c>
      <c r="E166" s="203"/>
      <c r="F166" s="206" t="s">
        <v>761</v>
      </c>
      <c r="G166" s="203"/>
      <c r="H166" s="207">
        <v>81.704</v>
      </c>
      <c r="I166" s="208"/>
      <c r="J166" s="203"/>
      <c r="K166" s="203"/>
      <c r="L166" s="209"/>
      <c r="M166" s="210"/>
      <c r="N166" s="211"/>
      <c r="O166" s="211"/>
      <c r="P166" s="211"/>
      <c r="Q166" s="211"/>
      <c r="R166" s="211"/>
      <c r="S166" s="211"/>
      <c r="T166" s="212"/>
      <c r="AT166" s="213" t="s">
        <v>181</v>
      </c>
      <c r="AU166" s="213" t="s">
        <v>85</v>
      </c>
      <c r="AV166" s="13" t="s">
        <v>87</v>
      </c>
      <c r="AW166" s="13" t="s">
        <v>4</v>
      </c>
      <c r="AX166" s="13" t="s">
        <v>85</v>
      </c>
      <c r="AY166" s="213" t="s">
        <v>160</v>
      </c>
    </row>
    <row r="167" spans="1:65" s="2" customFormat="1" ht="16.5" customHeight="1">
      <c r="A167" s="35"/>
      <c r="B167" s="36"/>
      <c r="C167" s="186" t="s">
        <v>8</v>
      </c>
      <c r="D167" s="186" t="s">
        <v>161</v>
      </c>
      <c r="E167" s="187" t="s">
        <v>331</v>
      </c>
      <c r="F167" s="188" t="s">
        <v>332</v>
      </c>
      <c r="G167" s="189" t="s">
        <v>179</v>
      </c>
      <c r="H167" s="190">
        <v>1127.498</v>
      </c>
      <c r="I167" s="191"/>
      <c r="J167" s="192">
        <f>ROUND(I167*H167,2)</f>
        <v>0</v>
      </c>
      <c r="K167" s="193"/>
      <c r="L167" s="40"/>
      <c r="M167" s="194" t="s">
        <v>1</v>
      </c>
      <c r="N167" s="195" t="s">
        <v>42</v>
      </c>
      <c r="O167" s="72"/>
      <c r="P167" s="196">
        <f>O167*H167</f>
        <v>0</v>
      </c>
      <c r="Q167" s="196">
        <v>0</v>
      </c>
      <c r="R167" s="196">
        <f>Q167*H167</f>
        <v>0</v>
      </c>
      <c r="S167" s="196">
        <v>0</v>
      </c>
      <c r="T167" s="197">
        <f>S167*H167</f>
        <v>0</v>
      </c>
      <c r="U167" s="35"/>
      <c r="V167" s="35"/>
      <c r="W167" s="35"/>
      <c r="X167" s="35"/>
      <c r="Y167" s="35"/>
      <c r="Z167" s="35"/>
      <c r="AA167" s="35"/>
      <c r="AB167" s="35"/>
      <c r="AC167" s="35"/>
      <c r="AD167" s="35"/>
      <c r="AE167" s="35"/>
      <c r="AR167" s="198" t="s">
        <v>165</v>
      </c>
      <c r="AT167" s="198" t="s">
        <v>161</v>
      </c>
      <c r="AU167" s="198" t="s">
        <v>85</v>
      </c>
      <c r="AY167" s="18" t="s">
        <v>160</v>
      </c>
      <c r="BE167" s="199">
        <f>IF(N167="základní",J167,0)</f>
        <v>0</v>
      </c>
      <c r="BF167" s="199">
        <f>IF(N167="snížená",J167,0)</f>
        <v>0</v>
      </c>
      <c r="BG167" s="199">
        <f>IF(N167="zákl. přenesená",J167,0)</f>
        <v>0</v>
      </c>
      <c r="BH167" s="199">
        <f>IF(N167="sníž. přenesená",J167,0)</f>
        <v>0</v>
      </c>
      <c r="BI167" s="199">
        <f>IF(N167="nulová",J167,0)</f>
        <v>0</v>
      </c>
      <c r="BJ167" s="18" t="s">
        <v>85</v>
      </c>
      <c r="BK167" s="199">
        <f>ROUND(I167*H167,2)</f>
        <v>0</v>
      </c>
      <c r="BL167" s="18" t="s">
        <v>165</v>
      </c>
      <c r="BM167" s="198" t="s">
        <v>591</v>
      </c>
    </row>
    <row r="168" spans="2:51" s="13" customFormat="1" ht="11.25">
      <c r="B168" s="202"/>
      <c r="C168" s="203"/>
      <c r="D168" s="204" t="s">
        <v>181</v>
      </c>
      <c r="E168" s="205" t="s">
        <v>1</v>
      </c>
      <c r="F168" s="206" t="s">
        <v>762</v>
      </c>
      <c r="G168" s="203"/>
      <c r="H168" s="207">
        <v>644.58</v>
      </c>
      <c r="I168" s="208"/>
      <c r="J168" s="203"/>
      <c r="K168" s="203"/>
      <c r="L168" s="209"/>
      <c r="M168" s="210"/>
      <c r="N168" s="211"/>
      <c r="O168" s="211"/>
      <c r="P168" s="211"/>
      <c r="Q168" s="211"/>
      <c r="R168" s="211"/>
      <c r="S168" s="211"/>
      <c r="T168" s="212"/>
      <c r="AT168" s="213" t="s">
        <v>181</v>
      </c>
      <c r="AU168" s="213" t="s">
        <v>85</v>
      </c>
      <c r="AV168" s="13" t="s">
        <v>87</v>
      </c>
      <c r="AW168" s="13" t="s">
        <v>32</v>
      </c>
      <c r="AX168" s="13" t="s">
        <v>77</v>
      </c>
      <c r="AY168" s="213" t="s">
        <v>160</v>
      </c>
    </row>
    <row r="169" spans="2:51" s="13" customFormat="1" ht="11.25">
      <c r="B169" s="202"/>
      <c r="C169" s="203"/>
      <c r="D169" s="204" t="s">
        <v>181</v>
      </c>
      <c r="E169" s="205" t="s">
        <v>1</v>
      </c>
      <c r="F169" s="206" t="s">
        <v>763</v>
      </c>
      <c r="G169" s="203"/>
      <c r="H169" s="207">
        <v>11.87</v>
      </c>
      <c r="I169" s="208"/>
      <c r="J169" s="203"/>
      <c r="K169" s="203"/>
      <c r="L169" s="209"/>
      <c r="M169" s="210"/>
      <c r="N169" s="211"/>
      <c r="O169" s="211"/>
      <c r="P169" s="211"/>
      <c r="Q169" s="211"/>
      <c r="R169" s="211"/>
      <c r="S169" s="211"/>
      <c r="T169" s="212"/>
      <c r="AT169" s="213" t="s">
        <v>181</v>
      </c>
      <c r="AU169" s="213" t="s">
        <v>85</v>
      </c>
      <c r="AV169" s="13" t="s">
        <v>87</v>
      </c>
      <c r="AW169" s="13" t="s">
        <v>32</v>
      </c>
      <c r="AX169" s="13" t="s">
        <v>77</v>
      </c>
      <c r="AY169" s="213" t="s">
        <v>160</v>
      </c>
    </row>
    <row r="170" spans="2:51" s="13" customFormat="1" ht="11.25">
      <c r="B170" s="202"/>
      <c r="C170" s="203"/>
      <c r="D170" s="204" t="s">
        <v>181</v>
      </c>
      <c r="E170" s="205" t="s">
        <v>1</v>
      </c>
      <c r="F170" s="206" t="s">
        <v>764</v>
      </c>
      <c r="G170" s="203"/>
      <c r="H170" s="207">
        <v>85.93</v>
      </c>
      <c r="I170" s="208"/>
      <c r="J170" s="203"/>
      <c r="K170" s="203"/>
      <c r="L170" s="209"/>
      <c r="M170" s="210"/>
      <c r="N170" s="211"/>
      <c r="O170" s="211"/>
      <c r="P170" s="211"/>
      <c r="Q170" s="211"/>
      <c r="R170" s="211"/>
      <c r="S170" s="211"/>
      <c r="T170" s="212"/>
      <c r="AT170" s="213" t="s">
        <v>181</v>
      </c>
      <c r="AU170" s="213" t="s">
        <v>85</v>
      </c>
      <c r="AV170" s="13" t="s">
        <v>87</v>
      </c>
      <c r="AW170" s="13" t="s">
        <v>32</v>
      </c>
      <c r="AX170" s="13" t="s">
        <v>77</v>
      </c>
      <c r="AY170" s="213" t="s">
        <v>160</v>
      </c>
    </row>
    <row r="171" spans="2:51" s="13" customFormat="1" ht="11.25">
      <c r="B171" s="202"/>
      <c r="C171" s="203"/>
      <c r="D171" s="204" t="s">
        <v>181</v>
      </c>
      <c r="E171" s="205" t="s">
        <v>1</v>
      </c>
      <c r="F171" s="206" t="s">
        <v>765</v>
      </c>
      <c r="G171" s="203"/>
      <c r="H171" s="207">
        <v>230.53</v>
      </c>
      <c r="I171" s="208"/>
      <c r="J171" s="203"/>
      <c r="K171" s="203"/>
      <c r="L171" s="209"/>
      <c r="M171" s="210"/>
      <c r="N171" s="211"/>
      <c r="O171" s="211"/>
      <c r="P171" s="211"/>
      <c r="Q171" s="211"/>
      <c r="R171" s="211"/>
      <c r="S171" s="211"/>
      <c r="T171" s="212"/>
      <c r="AT171" s="213" t="s">
        <v>181</v>
      </c>
      <c r="AU171" s="213" t="s">
        <v>85</v>
      </c>
      <c r="AV171" s="13" t="s">
        <v>87</v>
      </c>
      <c r="AW171" s="13" t="s">
        <v>32</v>
      </c>
      <c r="AX171" s="13" t="s">
        <v>77</v>
      </c>
      <c r="AY171" s="213" t="s">
        <v>160</v>
      </c>
    </row>
    <row r="172" spans="2:51" s="13" customFormat="1" ht="11.25">
      <c r="B172" s="202"/>
      <c r="C172" s="203"/>
      <c r="D172" s="204" t="s">
        <v>181</v>
      </c>
      <c r="E172" s="205" t="s">
        <v>1</v>
      </c>
      <c r="F172" s="206" t="s">
        <v>766</v>
      </c>
      <c r="G172" s="203"/>
      <c r="H172" s="207">
        <v>10.588</v>
      </c>
      <c r="I172" s="208"/>
      <c r="J172" s="203"/>
      <c r="K172" s="203"/>
      <c r="L172" s="209"/>
      <c r="M172" s="210"/>
      <c r="N172" s="211"/>
      <c r="O172" s="211"/>
      <c r="P172" s="211"/>
      <c r="Q172" s="211"/>
      <c r="R172" s="211"/>
      <c r="S172" s="211"/>
      <c r="T172" s="212"/>
      <c r="AT172" s="213" t="s">
        <v>181</v>
      </c>
      <c r="AU172" s="213" t="s">
        <v>85</v>
      </c>
      <c r="AV172" s="13" t="s">
        <v>87</v>
      </c>
      <c r="AW172" s="13" t="s">
        <v>32</v>
      </c>
      <c r="AX172" s="13" t="s">
        <v>77</v>
      </c>
      <c r="AY172" s="213" t="s">
        <v>160</v>
      </c>
    </row>
    <row r="173" spans="2:51" s="13" customFormat="1" ht="11.25">
      <c r="B173" s="202"/>
      <c r="C173" s="203"/>
      <c r="D173" s="204" t="s">
        <v>181</v>
      </c>
      <c r="E173" s="205" t="s">
        <v>1</v>
      </c>
      <c r="F173" s="206" t="s">
        <v>767</v>
      </c>
      <c r="G173" s="203"/>
      <c r="H173" s="207">
        <v>144</v>
      </c>
      <c r="I173" s="208"/>
      <c r="J173" s="203"/>
      <c r="K173" s="203"/>
      <c r="L173" s="209"/>
      <c r="M173" s="210"/>
      <c r="N173" s="211"/>
      <c r="O173" s="211"/>
      <c r="P173" s="211"/>
      <c r="Q173" s="211"/>
      <c r="R173" s="211"/>
      <c r="S173" s="211"/>
      <c r="T173" s="212"/>
      <c r="AT173" s="213" t="s">
        <v>181</v>
      </c>
      <c r="AU173" s="213" t="s">
        <v>85</v>
      </c>
      <c r="AV173" s="13" t="s">
        <v>87</v>
      </c>
      <c r="AW173" s="13" t="s">
        <v>32</v>
      </c>
      <c r="AX173" s="13" t="s">
        <v>77</v>
      </c>
      <c r="AY173" s="213" t="s">
        <v>160</v>
      </c>
    </row>
    <row r="174" spans="2:51" s="14" customFormat="1" ht="11.25">
      <c r="B174" s="223"/>
      <c r="C174" s="224"/>
      <c r="D174" s="204" t="s">
        <v>181</v>
      </c>
      <c r="E174" s="225" t="s">
        <v>1</v>
      </c>
      <c r="F174" s="226" t="s">
        <v>281</v>
      </c>
      <c r="G174" s="224"/>
      <c r="H174" s="227">
        <v>1127.498</v>
      </c>
      <c r="I174" s="228"/>
      <c r="J174" s="224"/>
      <c r="K174" s="224"/>
      <c r="L174" s="229"/>
      <c r="M174" s="230"/>
      <c r="N174" s="231"/>
      <c r="O174" s="231"/>
      <c r="P174" s="231"/>
      <c r="Q174" s="231"/>
      <c r="R174" s="231"/>
      <c r="S174" s="231"/>
      <c r="T174" s="232"/>
      <c r="AT174" s="233" t="s">
        <v>181</v>
      </c>
      <c r="AU174" s="233" t="s">
        <v>85</v>
      </c>
      <c r="AV174" s="14" t="s">
        <v>165</v>
      </c>
      <c r="AW174" s="14" t="s">
        <v>32</v>
      </c>
      <c r="AX174" s="14" t="s">
        <v>85</v>
      </c>
      <c r="AY174" s="233" t="s">
        <v>160</v>
      </c>
    </row>
    <row r="175" spans="2:63" s="12" customFormat="1" ht="25.9" customHeight="1">
      <c r="B175" s="172"/>
      <c r="C175" s="173"/>
      <c r="D175" s="174" t="s">
        <v>76</v>
      </c>
      <c r="E175" s="175" t="s">
        <v>87</v>
      </c>
      <c r="F175" s="175" t="s">
        <v>254</v>
      </c>
      <c r="G175" s="173"/>
      <c r="H175" s="173"/>
      <c r="I175" s="176"/>
      <c r="J175" s="177">
        <f>BK175</f>
        <v>0</v>
      </c>
      <c r="K175" s="173"/>
      <c r="L175" s="178"/>
      <c r="M175" s="179"/>
      <c r="N175" s="180"/>
      <c r="O175" s="180"/>
      <c r="P175" s="181">
        <f>SUM(P176:P177)</f>
        <v>0</v>
      </c>
      <c r="Q175" s="180"/>
      <c r="R175" s="181">
        <f>SUM(R176:R177)</f>
        <v>19.04361</v>
      </c>
      <c r="S175" s="180"/>
      <c r="T175" s="182">
        <f>SUM(T176:T177)</f>
        <v>0</v>
      </c>
      <c r="AR175" s="183" t="s">
        <v>85</v>
      </c>
      <c r="AT175" s="184" t="s">
        <v>76</v>
      </c>
      <c r="AU175" s="184" t="s">
        <v>77</v>
      </c>
      <c r="AY175" s="183" t="s">
        <v>160</v>
      </c>
      <c r="BK175" s="185">
        <f>SUM(BK176:BK177)</f>
        <v>0</v>
      </c>
    </row>
    <row r="176" spans="1:65" s="2" customFormat="1" ht="33" customHeight="1">
      <c r="A176" s="35"/>
      <c r="B176" s="36"/>
      <c r="C176" s="186" t="s">
        <v>237</v>
      </c>
      <c r="D176" s="186" t="s">
        <v>161</v>
      </c>
      <c r="E176" s="187" t="s">
        <v>255</v>
      </c>
      <c r="F176" s="188" t="s">
        <v>256</v>
      </c>
      <c r="G176" s="189" t="s">
        <v>210</v>
      </c>
      <c r="H176" s="190">
        <v>93</v>
      </c>
      <c r="I176" s="191"/>
      <c r="J176" s="192">
        <f>ROUND(I176*H176,2)</f>
        <v>0</v>
      </c>
      <c r="K176" s="193"/>
      <c r="L176" s="40"/>
      <c r="M176" s="194" t="s">
        <v>1</v>
      </c>
      <c r="N176" s="195" t="s">
        <v>42</v>
      </c>
      <c r="O176" s="72"/>
      <c r="P176" s="196">
        <f>O176*H176</f>
        <v>0</v>
      </c>
      <c r="Q176" s="196">
        <v>0.20477</v>
      </c>
      <c r="R176" s="196">
        <f>Q176*H176</f>
        <v>19.04361</v>
      </c>
      <c r="S176" s="196">
        <v>0</v>
      </c>
      <c r="T176" s="197">
        <f>S176*H176</f>
        <v>0</v>
      </c>
      <c r="U176" s="35"/>
      <c r="V176" s="35"/>
      <c r="W176" s="35"/>
      <c r="X176" s="35"/>
      <c r="Y176" s="35"/>
      <c r="Z176" s="35"/>
      <c r="AA176" s="35"/>
      <c r="AB176" s="35"/>
      <c r="AC176" s="35"/>
      <c r="AD176" s="35"/>
      <c r="AE176" s="35"/>
      <c r="AR176" s="198" t="s">
        <v>165</v>
      </c>
      <c r="AT176" s="198" t="s">
        <v>161</v>
      </c>
      <c r="AU176" s="198" t="s">
        <v>85</v>
      </c>
      <c r="AY176" s="18" t="s">
        <v>160</v>
      </c>
      <c r="BE176" s="199">
        <f>IF(N176="základní",J176,0)</f>
        <v>0</v>
      </c>
      <c r="BF176" s="199">
        <f>IF(N176="snížená",J176,0)</f>
        <v>0</v>
      </c>
      <c r="BG176" s="199">
        <f>IF(N176="zákl. přenesená",J176,0)</f>
        <v>0</v>
      </c>
      <c r="BH176" s="199">
        <f>IF(N176="sníž. přenesená",J176,0)</f>
        <v>0</v>
      </c>
      <c r="BI176" s="199">
        <f>IF(N176="nulová",J176,0)</f>
        <v>0</v>
      </c>
      <c r="BJ176" s="18" t="s">
        <v>85</v>
      </c>
      <c r="BK176" s="199">
        <f>ROUND(I176*H176,2)</f>
        <v>0</v>
      </c>
      <c r="BL176" s="18" t="s">
        <v>165</v>
      </c>
      <c r="BM176" s="198" t="s">
        <v>595</v>
      </c>
    </row>
    <row r="177" spans="1:47" s="2" customFormat="1" ht="19.5">
      <c r="A177" s="35"/>
      <c r="B177" s="36"/>
      <c r="C177" s="37"/>
      <c r="D177" s="204" t="s">
        <v>187</v>
      </c>
      <c r="E177" s="37"/>
      <c r="F177" s="214" t="s">
        <v>258</v>
      </c>
      <c r="G177" s="37"/>
      <c r="H177" s="37"/>
      <c r="I177" s="215"/>
      <c r="J177" s="37"/>
      <c r="K177" s="37"/>
      <c r="L177" s="40"/>
      <c r="M177" s="216"/>
      <c r="N177" s="217"/>
      <c r="O177" s="72"/>
      <c r="P177" s="72"/>
      <c r="Q177" s="72"/>
      <c r="R177" s="72"/>
      <c r="S177" s="72"/>
      <c r="T177" s="73"/>
      <c r="U177" s="35"/>
      <c r="V177" s="35"/>
      <c r="W177" s="35"/>
      <c r="X177" s="35"/>
      <c r="Y177" s="35"/>
      <c r="Z177" s="35"/>
      <c r="AA177" s="35"/>
      <c r="AB177" s="35"/>
      <c r="AC177" s="35"/>
      <c r="AD177" s="35"/>
      <c r="AE177" s="35"/>
      <c r="AT177" s="18" t="s">
        <v>187</v>
      </c>
      <c r="AU177" s="18" t="s">
        <v>85</v>
      </c>
    </row>
    <row r="178" spans="2:63" s="12" customFormat="1" ht="25.9" customHeight="1">
      <c r="B178" s="172"/>
      <c r="C178" s="173"/>
      <c r="D178" s="174" t="s">
        <v>76</v>
      </c>
      <c r="E178" s="175" t="s">
        <v>183</v>
      </c>
      <c r="F178" s="175" t="s">
        <v>341</v>
      </c>
      <c r="G178" s="173"/>
      <c r="H178" s="173"/>
      <c r="I178" s="176"/>
      <c r="J178" s="177">
        <f>BK178</f>
        <v>0</v>
      </c>
      <c r="K178" s="173"/>
      <c r="L178" s="178"/>
      <c r="M178" s="179"/>
      <c r="N178" s="180"/>
      <c r="O178" s="180"/>
      <c r="P178" s="181">
        <f>SUM(P179:P222)</f>
        <v>0</v>
      </c>
      <c r="Q178" s="180"/>
      <c r="R178" s="181">
        <f>SUM(R179:R222)</f>
        <v>210.50209816</v>
      </c>
      <c r="S178" s="180"/>
      <c r="T178" s="182">
        <f>SUM(T179:T222)</f>
        <v>0</v>
      </c>
      <c r="AR178" s="183" t="s">
        <v>85</v>
      </c>
      <c r="AT178" s="184" t="s">
        <v>76</v>
      </c>
      <c r="AU178" s="184" t="s">
        <v>77</v>
      </c>
      <c r="AY178" s="183" t="s">
        <v>160</v>
      </c>
      <c r="BK178" s="185">
        <f>SUM(BK179:BK222)</f>
        <v>0</v>
      </c>
    </row>
    <row r="179" spans="1:65" s="2" customFormat="1" ht="21.75" customHeight="1">
      <c r="A179" s="35"/>
      <c r="B179" s="36"/>
      <c r="C179" s="186" t="s">
        <v>243</v>
      </c>
      <c r="D179" s="186" t="s">
        <v>161</v>
      </c>
      <c r="E179" s="187" t="s">
        <v>768</v>
      </c>
      <c r="F179" s="188" t="s">
        <v>769</v>
      </c>
      <c r="G179" s="189" t="s">
        <v>179</v>
      </c>
      <c r="H179" s="190">
        <v>230.53</v>
      </c>
      <c r="I179" s="191"/>
      <c r="J179" s="192">
        <f>ROUND(I179*H179,2)</f>
        <v>0</v>
      </c>
      <c r="K179" s="193"/>
      <c r="L179" s="40"/>
      <c r="M179" s="194" t="s">
        <v>1</v>
      </c>
      <c r="N179" s="195" t="s">
        <v>42</v>
      </c>
      <c r="O179" s="72"/>
      <c r="P179" s="196">
        <f>O179*H179</f>
        <v>0</v>
      </c>
      <c r="Q179" s="196">
        <v>0</v>
      </c>
      <c r="R179" s="196">
        <f>Q179*H179</f>
        <v>0</v>
      </c>
      <c r="S179" s="196">
        <v>0</v>
      </c>
      <c r="T179" s="197">
        <f>S179*H179</f>
        <v>0</v>
      </c>
      <c r="U179" s="35"/>
      <c r="V179" s="35"/>
      <c r="W179" s="35"/>
      <c r="X179" s="35"/>
      <c r="Y179" s="35"/>
      <c r="Z179" s="35"/>
      <c r="AA179" s="35"/>
      <c r="AB179" s="35"/>
      <c r="AC179" s="35"/>
      <c r="AD179" s="35"/>
      <c r="AE179" s="35"/>
      <c r="AR179" s="198" t="s">
        <v>165</v>
      </c>
      <c r="AT179" s="198" t="s">
        <v>161</v>
      </c>
      <c r="AU179" s="198" t="s">
        <v>85</v>
      </c>
      <c r="AY179" s="18" t="s">
        <v>160</v>
      </c>
      <c r="BE179" s="199">
        <f>IF(N179="základní",J179,0)</f>
        <v>0</v>
      </c>
      <c r="BF179" s="199">
        <f>IF(N179="snížená",J179,0)</f>
        <v>0</v>
      </c>
      <c r="BG179" s="199">
        <f>IF(N179="zákl. přenesená",J179,0)</f>
        <v>0</v>
      </c>
      <c r="BH179" s="199">
        <f>IF(N179="sníž. přenesená",J179,0)</f>
        <v>0</v>
      </c>
      <c r="BI179" s="199">
        <f>IF(N179="nulová",J179,0)</f>
        <v>0</v>
      </c>
      <c r="BJ179" s="18" t="s">
        <v>85</v>
      </c>
      <c r="BK179" s="199">
        <f>ROUND(I179*H179,2)</f>
        <v>0</v>
      </c>
      <c r="BL179" s="18" t="s">
        <v>165</v>
      </c>
      <c r="BM179" s="198" t="s">
        <v>770</v>
      </c>
    </row>
    <row r="180" spans="2:51" s="13" customFormat="1" ht="11.25">
      <c r="B180" s="202"/>
      <c r="C180" s="203"/>
      <c r="D180" s="204" t="s">
        <v>181</v>
      </c>
      <c r="E180" s="205" t="s">
        <v>1</v>
      </c>
      <c r="F180" s="206" t="s">
        <v>765</v>
      </c>
      <c r="G180" s="203"/>
      <c r="H180" s="207">
        <v>230.53</v>
      </c>
      <c r="I180" s="208"/>
      <c r="J180" s="203"/>
      <c r="K180" s="203"/>
      <c r="L180" s="209"/>
      <c r="M180" s="210"/>
      <c r="N180" s="211"/>
      <c r="O180" s="211"/>
      <c r="P180" s="211"/>
      <c r="Q180" s="211"/>
      <c r="R180" s="211"/>
      <c r="S180" s="211"/>
      <c r="T180" s="212"/>
      <c r="AT180" s="213" t="s">
        <v>181</v>
      </c>
      <c r="AU180" s="213" t="s">
        <v>85</v>
      </c>
      <c r="AV180" s="13" t="s">
        <v>87</v>
      </c>
      <c r="AW180" s="13" t="s">
        <v>32</v>
      </c>
      <c r="AX180" s="13" t="s">
        <v>85</v>
      </c>
      <c r="AY180" s="213" t="s">
        <v>160</v>
      </c>
    </row>
    <row r="181" spans="1:65" s="2" customFormat="1" ht="16.5" customHeight="1">
      <c r="A181" s="35"/>
      <c r="B181" s="36"/>
      <c r="C181" s="186" t="s">
        <v>316</v>
      </c>
      <c r="D181" s="186" t="s">
        <v>161</v>
      </c>
      <c r="E181" s="187" t="s">
        <v>343</v>
      </c>
      <c r="F181" s="188" t="s">
        <v>344</v>
      </c>
      <c r="G181" s="189" t="s">
        <v>179</v>
      </c>
      <c r="H181" s="190">
        <v>551.297</v>
      </c>
      <c r="I181" s="191"/>
      <c r="J181" s="192">
        <f>ROUND(I181*H181,2)</f>
        <v>0</v>
      </c>
      <c r="K181" s="193"/>
      <c r="L181" s="40"/>
      <c r="M181" s="194" t="s">
        <v>1</v>
      </c>
      <c r="N181" s="195" t="s">
        <v>42</v>
      </c>
      <c r="O181" s="72"/>
      <c r="P181" s="196">
        <f>O181*H181</f>
        <v>0</v>
      </c>
      <c r="Q181" s="196">
        <v>0</v>
      </c>
      <c r="R181" s="196">
        <f>Q181*H181</f>
        <v>0</v>
      </c>
      <c r="S181" s="196">
        <v>0</v>
      </c>
      <c r="T181" s="197">
        <f>S181*H181</f>
        <v>0</v>
      </c>
      <c r="U181" s="35"/>
      <c r="V181" s="35"/>
      <c r="W181" s="35"/>
      <c r="X181" s="35"/>
      <c r="Y181" s="35"/>
      <c r="Z181" s="35"/>
      <c r="AA181" s="35"/>
      <c r="AB181" s="35"/>
      <c r="AC181" s="35"/>
      <c r="AD181" s="35"/>
      <c r="AE181" s="35"/>
      <c r="AR181" s="198" t="s">
        <v>165</v>
      </c>
      <c r="AT181" s="198" t="s">
        <v>161</v>
      </c>
      <c r="AU181" s="198" t="s">
        <v>85</v>
      </c>
      <c r="AY181" s="18" t="s">
        <v>160</v>
      </c>
      <c r="BE181" s="199">
        <f>IF(N181="základní",J181,0)</f>
        <v>0</v>
      </c>
      <c r="BF181" s="199">
        <f>IF(N181="snížená",J181,0)</f>
        <v>0</v>
      </c>
      <c r="BG181" s="199">
        <f>IF(N181="zákl. přenesená",J181,0)</f>
        <v>0</v>
      </c>
      <c r="BH181" s="199">
        <f>IF(N181="sníž. přenesená",J181,0)</f>
        <v>0</v>
      </c>
      <c r="BI181" s="199">
        <f>IF(N181="nulová",J181,0)</f>
        <v>0</v>
      </c>
      <c r="BJ181" s="18" t="s">
        <v>85</v>
      </c>
      <c r="BK181" s="199">
        <f>ROUND(I181*H181,2)</f>
        <v>0</v>
      </c>
      <c r="BL181" s="18" t="s">
        <v>165</v>
      </c>
      <c r="BM181" s="198" t="s">
        <v>771</v>
      </c>
    </row>
    <row r="182" spans="2:51" s="13" customFormat="1" ht="11.25">
      <c r="B182" s="202"/>
      <c r="C182" s="203"/>
      <c r="D182" s="204" t="s">
        <v>181</v>
      </c>
      <c r="E182" s="205" t="s">
        <v>1</v>
      </c>
      <c r="F182" s="206" t="s">
        <v>772</v>
      </c>
      <c r="G182" s="203"/>
      <c r="H182" s="207">
        <v>461.06</v>
      </c>
      <c r="I182" s="208"/>
      <c r="J182" s="203"/>
      <c r="K182" s="203"/>
      <c r="L182" s="209"/>
      <c r="M182" s="210"/>
      <c r="N182" s="211"/>
      <c r="O182" s="211"/>
      <c r="P182" s="211"/>
      <c r="Q182" s="211"/>
      <c r="R182" s="211"/>
      <c r="S182" s="211"/>
      <c r="T182" s="212"/>
      <c r="AT182" s="213" t="s">
        <v>181</v>
      </c>
      <c r="AU182" s="213" t="s">
        <v>85</v>
      </c>
      <c r="AV182" s="13" t="s">
        <v>87</v>
      </c>
      <c r="AW182" s="13" t="s">
        <v>32</v>
      </c>
      <c r="AX182" s="13" t="s">
        <v>77</v>
      </c>
      <c r="AY182" s="213" t="s">
        <v>160</v>
      </c>
    </row>
    <row r="183" spans="2:51" s="13" customFormat="1" ht="11.25">
      <c r="B183" s="202"/>
      <c r="C183" s="203"/>
      <c r="D183" s="204" t="s">
        <v>181</v>
      </c>
      <c r="E183" s="205" t="s">
        <v>1</v>
      </c>
      <c r="F183" s="206" t="s">
        <v>773</v>
      </c>
      <c r="G183" s="203"/>
      <c r="H183" s="207">
        <v>19.837</v>
      </c>
      <c r="I183" s="208"/>
      <c r="J183" s="203"/>
      <c r="K183" s="203"/>
      <c r="L183" s="209"/>
      <c r="M183" s="210"/>
      <c r="N183" s="211"/>
      <c r="O183" s="211"/>
      <c r="P183" s="211"/>
      <c r="Q183" s="211"/>
      <c r="R183" s="211"/>
      <c r="S183" s="211"/>
      <c r="T183" s="212"/>
      <c r="AT183" s="213" t="s">
        <v>181</v>
      </c>
      <c r="AU183" s="213" t="s">
        <v>85</v>
      </c>
      <c r="AV183" s="13" t="s">
        <v>87</v>
      </c>
      <c r="AW183" s="13" t="s">
        <v>32</v>
      </c>
      <c r="AX183" s="13" t="s">
        <v>77</v>
      </c>
      <c r="AY183" s="213" t="s">
        <v>160</v>
      </c>
    </row>
    <row r="184" spans="2:51" s="13" customFormat="1" ht="11.25">
      <c r="B184" s="202"/>
      <c r="C184" s="203"/>
      <c r="D184" s="204" t="s">
        <v>181</v>
      </c>
      <c r="E184" s="205" t="s">
        <v>1</v>
      </c>
      <c r="F184" s="206" t="s">
        <v>774</v>
      </c>
      <c r="G184" s="203"/>
      <c r="H184" s="207">
        <v>70.4</v>
      </c>
      <c r="I184" s="208"/>
      <c r="J184" s="203"/>
      <c r="K184" s="203"/>
      <c r="L184" s="209"/>
      <c r="M184" s="210"/>
      <c r="N184" s="211"/>
      <c r="O184" s="211"/>
      <c r="P184" s="211"/>
      <c r="Q184" s="211"/>
      <c r="R184" s="211"/>
      <c r="S184" s="211"/>
      <c r="T184" s="212"/>
      <c r="AT184" s="213" t="s">
        <v>181</v>
      </c>
      <c r="AU184" s="213" t="s">
        <v>85</v>
      </c>
      <c r="AV184" s="13" t="s">
        <v>87</v>
      </c>
      <c r="AW184" s="13" t="s">
        <v>32</v>
      </c>
      <c r="AX184" s="13" t="s">
        <v>77</v>
      </c>
      <c r="AY184" s="213" t="s">
        <v>160</v>
      </c>
    </row>
    <row r="185" spans="2:51" s="14" customFormat="1" ht="11.25">
      <c r="B185" s="223"/>
      <c r="C185" s="224"/>
      <c r="D185" s="204" t="s">
        <v>181</v>
      </c>
      <c r="E185" s="225" t="s">
        <v>1</v>
      </c>
      <c r="F185" s="226" t="s">
        <v>281</v>
      </c>
      <c r="G185" s="224"/>
      <c r="H185" s="227">
        <v>551.297</v>
      </c>
      <c r="I185" s="228"/>
      <c r="J185" s="224"/>
      <c r="K185" s="224"/>
      <c r="L185" s="229"/>
      <c r="M185" s="230"/>
      <c r="N185" s="231"/>
      <c r="O185" s="231"/>
      <c r="P185" s="231"/>
      <c r="Q185" s="231"/>
      <c r="R185" s="231"/>
      <c r="S185" s="231"/>
      <c r="T185" s="232"/>
      <c r="AT185" s="233" t="s">
        <v>181</v>
      </c>
      <c r="AU185" s="233" t="s">
        <v>85</v>
      </c>
      <c r="AV185" s="14" t="s">
        <v>165</v>
      </c>
      <c r="AW185" s="14" t="s">
        <v>32</v>
      </c>
      <c r="AX185" s="14" t="s">
        <v>85</v>
      </c>
      <c r="AY185" s="233" t="s">
        <v>160</v>
      </c>
    </row>
    <row r="186" spans="1:65" s="2" customFormat="1" ht="16.5" customHeight="1">
      <c r="A186" s="35"/>
      <c r="B186" s="36"/>
      <c r="C186" s="186" t="s">
        <v>320</v>
      </c>
      <c r="D186" s="186" t="s">
        <v>161</v>
      </c>
      <c r="E186" s="187" t="s">
        <v>775</v>
      </c>
      <c r="F186" s="188" t="s">
        <v>776</v>
      </c>
      <c r="G186" s="189" t="s">
        <v>179</v>
      </c>
      <c r="H186" s="190">
        <v>85.93</v>
      </c>
      <c r="I186" s="191"/>
      <c r="J186" s="192">
        <f>ROUND(I186*H186,2)</f>
        <v>0</v>
      </c>
      <c r="K186" s="193"/>
      <c r="L186" s="40"/>
      <c r="M186" s="194" t="s">
        <v>1</v>
      </c>
      <c r="N186" s="195" t="s">
        <v>42</v>
      </c>
      <c r="O186" s="72"/>
      <c r="P186" s="196">
        <f>O186*H186</f>
        <v>0</v>
      </c>
      <c r="Q186" s="196">
        <v>0</v>
      </c>
      <c r="R186" s="196">
        <f>Q186*H186</f>
        <v>0</v>
      </c>
      <c r="S186" s="196">
        <v>0</v>
      </c>
      <c r="T186" s="197">
        <f>S186*H186</f>
        <v>0</v>
      </c>
      <c r="U186" s="35"/>
      <c r="V186" s="35"/>
      <c r="W186" s="35"/>
      <c r="X186" s="35"/>
      <c r="Y186" s="35"/>
      <c r="Z186" s="35"/>
      <c r="AA186" s="35"/>
      <c r="AB186" s="35"/>
      <c r="AC186" s="35"/>
      <c r="AD186" s="35"/>
      <c r="AE186" s="35"/>
      <c r="AR186" s="198" t="s">
        <v>165</v>
      </c>
      <c r="AT186" s="198" t="s">
        <v>161</v>
      </c>
      <c r="AU186" s="198" t="s">
        <v>85</v>
      </c>
      <c r="AY186" s="18" t="s">
        <v>160</v>
      </c>
      <c r="BE186" s="199">
        <f>IF(N186="základní",J186,0)</f>
        <v>0</v>
      </c>
      <c r="BF186" s="199">
        <f>IF(N186="snížená",J186,0)</f>
        <v>0</v>
      </c>
      <c r="BG186" s="199">
        <f>IF(N186="zákl. přenesená",J186,0)</f>
        <v>0</v>
      </c>
      <c r="BH186" s="199">
        <f>IF(N186="sníž. přenesená",J186,0)</f>
        <v>0</v>
      </c>
      <c r="BI186" s="199">
        <f>IF(N186="nulová",J186,0)</f>
        <v>0</v>
      </c>
      <c r="BJ186" s="18" t="s">
        <v>85</v>
      </c>
      <c r="BK186" s="199">
        <f>ROUND(I186*H186,2)</f>
        <v>0</v>
      </c>
      <c r="BL186" s="18" t="s">
        <v>165</v>
      </c>
      <c r="BM186" s="198" t="s">
        <v>777</v>
      </c>
    </row>
    <row r="187" spans="2:51" s="13" customFormat="1" ht="11.25">
      <c r="B187" s="202"/>
      <c r="C187" s="203"/>
      <c r="D187" s="204" t="s">
        <v>181</v>
      </c>
      <c r="E187" s="205" t="s">
        <v>1</v>
      </c>
      <c r="F187" s="206" t="s">
        <v>764</v>
      </c>
      <c r="G187" s="203"/>
      <c r="H187" s="207">
        <v>85.93</v>
      </c>
      <c r="I187" s="208"/>
      <c r="J187" s="203"/>
      <c r="K187" s="203"/>
      <c r="L187" s="209"/>
      <c r="M187" s="210"/>
      <c r="N187" s="211"/>
      <c r="O187" s="211"/>
      <c r="P187" s="211"/>
      <c r="Q187" s="211"/>
      <c r="R187" s="211"/>
      <c r="S187" s="211"/>
      <c r="T187" s="212"/>
      <c r="AT187" s="213" t="s">
        <v>181</v>
      </c>
      <c r="AU187" s="213" t="s">
        <v>85</v>
      </c>
      <c r="AV187" s="13" t="s">
        <v>87</v>
      </c>
      <c r="AW187" s="13" t="s">
        <v>32</v>
      </c>
      <c r="AX187" s="13" t="s">
        <v>85</v>
      </c>
      <c r="AY187" s="213" t="s">
        <v>160</v>
      </c>
    </row>
    <row r="188" spans="1:65" s="2" customFormat="1" ht="16.5" customHeight="1">
      <c r="A188" s="35"/>
      <c r="B188" s="36"/>
      <c r="C188" s="186" t="s">
        <v>324</v>
      </c>
      <c r="D188" s="186" t="s">
        <v>161</v>
      </c>
      <c r="E188" s="187" t="s">
        <v>348</v>
      </c>
      <c r="F188" s="188" t="s">
        <v>349</v>
      </c>
      <c r="G188" s="189" t="s">
        <v>179</v>
      </c>
      <c r="H188" s="190">
        <v>730.05</v>
      </c>
      <c r="I188" s="191"/>
      <c r="J188" s="192">
        <f>ROUND(I188*H188,2)</f>
        <v>0</v>
      </c>
      <c r="K188" s="193"/>
      <c r="L188" s="40"/>
      <c r="M188" s="194" t="s">
        <v>1</v>
      </c>
      <c r="N188" s="195" t="s">
        <v>42</v>
      </c>
      <c r="O188" s="72"/>
      <c r="P188" s="196">
        <f>O188*H188</f>
        <v>0</v>
      </c>
      <c r="Q188" s="196">
        <v>0</v>
      </c>
      <c r="R188" s="196">
        <f>Q188*H188</f>
        <v>0</v>
      </c>
      <c r="S188" s="196">
        <v>0</v>
      </c>
      <c r="T188" s="197">
        <f>S188*H188</f>
        <v>0</v>
      </c>
      <c r="U188" s="35"/>
      <c r="V188" s="35"/>
      <c r="W188" s="35"/>
      <c r="X188" s="35"/>
      <c r="Y188" s="35"/>
      <c r="Z188" s="35"/>
      <c r="AA188" s="35"/>
      <c r="AB188" s="35"/>
      <c r="AC188" s="35"/>
      <c r="AD188" s="35"/>
      <c r="AE188" s="35"/>
      <c r="AR188" s="198" t="s">
        <v>165</v>
      </c>
      <c r="AT188" s="198" t="s">
        <v>161</v>
      </c>
      <c r="AU188" s="198" t="s">
        <v>85</v>
      </c>
      <c r="AY188" s="18" t="s">
        <v>160</v>
      </c>
      <c r="BE188" s="199">
        <f>IF(N188="základní",J188,0)</f>
        <v>0</v>
      </c>
      <c r="BF188" s="199">
        <f>IF(N188="snížená",J188,0)</f>
        <v>0</v>
      </c>
      <c r="BG188" s="199">
        <f>IF(N188="zákl. přenesená",J188,0)</f>
        <v>0</v>
      </c>
      <c r="BH188" s="199">
        <f>IF(N188="sníž. přenesená",J188,0)</f>
        <v>0</v>
      </c>
      <c r="BI188" s="199">
        <f>IF(N188="nulová",J188,0)</f>
        <v>0</v>
      </c>
      <c r="BJ188" s="18" t="s">
        <v>85</v>
      </c>
      <c r="BK188" s="199">
        <f>ROUND(I188*H188,2)</f>
        <v>0</v>
      </c>
      <c r="BL188" s="18" t="s">
        <v>165</v>
      </c>
      <c r="BM188" s="198" t="s">
        <v>596</v>
      </c>
    </row>
    <row r="189" spans="2:51" s="13" customFormat="1" ht="11.25">
      <c r="B189" s="202"/>
      <c r="C189" s="203"/>
      <c r="D189" s="204" t="s">
        <v>181</v>
      </c>
      <c r="E189" s="205" t="s">
        <v>1</v>
      </c>
      <c r="F189" s="206" t="s">
        <v>762</v>
      </c>
      <c r="G189" s="203"/>
      <c r="H189" s="207">
        <v>644.58</v>
      </c>
      <c r="I189" s="208"/>
      <c r="J189" s="203"/>
      <c r="K189" s="203"/>
      <c r="L189" s="209"/>
      <c r="M189" s="210"/>
      <c r="N189" s="211"/>
      <c r="O189" s="211"/>
      <c r="P189" s="211"/>
      <c r="Q189" s="211"/>
      <c r="R189" s="211"/>
      <c r="S189" s="211"/>
      <c r="T189" s="212"/>
      <c r="AT189" s="213" t="s">
        <v>181</v>
      </c>
      <c r="AU189" s="213" t="s">
        <v>85</v>
      </c>
      <c r="AV189" s="13" t="s">
        <v>87</v>
      </c>
      <c r="AW189" s="13" t="s">
        <v>32</v>
      </c>
      <c r="AX189" s="13" t="s">
        <v>77</v>
      </c>
      <c r="AY189" s="213" t="s">
        <v>160</v>
      </c>
    </row>
    <row r="190" spans="2:51" s="13" customFormat="1" ht="11.25">
      <c r="B190" s="202"/>
      <c r="C190" s="203"/>
      <c r="D190" s="204" t="s">
        <v>181</v>
      </c>
      <c r="E190" s="205" t="s">
        <v>1</v>
      </c>
      <c r="F190" s="206" t="s">
        <v>763</v>
      </c>
      <c r="G190" s="203"/>
      <c r="H190" s="207">
        <v>11.87</v>
      </c>
      <c r="I190" s="208"/>
      <c r="J190" s="203"/>
      <c r="K190" s="203"/>
      <c r="L190" s="209"/>
      <c r="M190" s="210"/>
      <c r="N190" s="211"/>
      <c r="O190" s="211"/>
      <c r="P190" s="211"/>
      <c r="Q190" s="211"/>
      <c r="R190" s="211"/>
      <c r="S190" s="211"/>
      <c r="T190" s="212"/>
      <c r="AT190" s="213" t="s">
        <v>181</v>
      </c>
      <c r="AU190" s="213" t="s">
        <v>85</v>
      </c>
      <c r="AV190" s="13" t="s">
        <v>87</v>
      </c>
      <c r="AW190" s="13" t="s">
        <v>32</v>
      </c>
      <c r="AX190" s="13" t="s">
        <v>77</v>
      </c>
      <c r="AY190" s="213" t="s">
        <v>160</v>
      </c>
    </row>
    <row r="191" spans="2:51" s="13" customFormat="1" ht="11.25">
      <c r="B191" s="202"/>
      <c r="C191" s="203"/>
      <c r="D191" s="204" t="s">
        <v>181</v>
      </c>
      <c r="E191" s="205" t="s">
        <v>1</v>
      </c>
      <c r="F191" s="206" t="s">
        <v>778</v>
      </c>
      <c r="G191" s="203"/>
      <c r="H191" s="207">
        <v>73.6</v>
      </c>
      <c r="I191" s="208"/>
      <c r="J191" s="203"/>
      <c r="K191" s="203"/>
      <c r="L191" s="209"/>
      <c r="M191" s="210"/>
      <c r="N191" s="211"/>
      <c r="O191" s="211"/>
      <c r="P191" s="211"/>
      <c r="Q191" s="211"/>
      <c r="R191" s="211"/>
      <c r="S191" s="211"/>
      <c r="T191" s="212"/>
      <c r="AT191" s="213" t="s">
        <v>181</v>
      </c>
      <c r="AU191" s="213" t="s">
        <v>85</v>
      </c>
      <c r="AV191" s="13" t="s">
        <v>87</v>
      </c>
      <c r="AW191" s="13" t="s">
        <v>32</v>
      </c>
      <c r="AX191" s="13" t="s">
        <v>77</v>
      </c>
      <c r="AY191" s="213" t="s">
        <v>160</v>
      </c>
    </row>
    <row r="192" spans="2:51" s="14" customFormat="1" ht="11.25">
      <c r="B192" s="223"/>
      <c r="C192" s="224"/>
      <c r="D192" s="204" t="s">
        <v>181</v>
      </c>
      <c r="E192" s="225" t="s">
        <v>1</v>
      </c>
      <c r="F192" s="226" t="s">
        <v>281</v>
      </c>
      <c r="G192" s="224"/>
      <c r="H192" s="227">
        <v>730.0500000000001</v>
      </c>
      <c r="I192" s="228"/>
      <c r="J192" s="224"/>
      <c r="K192" s="224"/>
      <c r="L192" s="229"/>
      <c r="M192" s="230"/>
      <c r="N192" s="231"/>
      <c r="O192" s="231"/>
      <c r="P192" s="231"/>
      <c r="Q192" s="231"/>
      <c r="R192" s="231"/>
      <c r="S192" s="231"/>
      <c r="T192" s="232"/>
      <c r="AT192" s="233" t="s">
        <v>181</v>
      </c>
      <c r="AU192" s="233" t="s">
        <v>85</v>
      </c>
      <c r="AV192" s="14" t="s">
        <v>165</v>
      </c>
      <c r="AW192" s="14" t="s">
        <v>32</v>
      </c>
      <c r="AX192" s="14" t="s">
        <v>85</v>
      </c>
      <c r="AY192" s="233" t="s">
        <v>160</v>
      </c>
    </row>
    <row r="193" spans="1:65" s="2" customFormat="1" ht="16.5" customHeight="1">
      <c r="A193" s="35"/>
      <c r="B193" s="36"/>
      <c r="C193" s="186" t="s">
        <v>7</v>
      </c>
      <c r="D193" s="186" t="s">
        <v>161</v>
      </c>
      <c r="E193" s="187" t="s">
        <v>597</v>
      </c>
      <c r="F193" s="188" t="s">
        <v>598</v>
      </c>
      <c r="G193" s="189" t="s">
        <v>179</v>
      </c>
      <c r="H193" s="190">
        <v>1080.31</v>
      </c>
      <c r="I193" s="191"/>
      <c r="J193" s="192">
        <f>ROUND(I193*H193,2)</f>
        <v>0</v>
      </c>
      <c r="K193" s="193"/>
      <c r="L193" s="40"/>
      <c r="M193" s="194" t="s">
        <v>1</v>
      </c>
      <c r="N193" s="195" t="s">
        <v>42</v>
      </c>
      <c r="O193" s="72"/>
      <c r="P193" s="196">
        <f>O193*H193</f>
        <v>0</v>
      </c>
      <c r="Q193" s="196">
        <v>0</v>
      </c>
      <c r="R193" s="196">
        <f>Q193*H193</f>
        <v>0</v>
      </c>
      <c r="S193" s="196">
        <v>0</v>
      </c>
      <c r="T193" s="197">
        <f>S193*H193</f>
        <v>0</v>
      </c>
      <c r="U193" s="35"/>
      <c r="V193" s="35"/>
      <c r="W193" s="35"/>
      <c r="X193" s="35"/>
      <c r="Y193" s="35"/>
      <c r="Z193" s="35"/>
      <c r="AA193" s="35"/>
      <c r="AB193" s="35"/>
      <c r="AC193" s="35"/>
      <c r="AD193" s="35"/>
      <c r="AE193" s="35"/>
      <c r="AR193" s="198" t="s">
        <v>165</v>
      </c>
      <c r="AT193" s="198" t="s">
        <v>161</v>
      </c>
      <c r="AU193" s="198" t="s">
        <v>85</v>
      </c>
      <c r="AY193" s="18" t="s">
        <v>160</v>
      </c>
      <c r="BE193" s="199">
        <f>IF(N193="základní",J193,0)</f>
        <v>0</v>
      </c>
      <c r="BF193" s="199">
        <f>IF(N193="snížená",J193,0)</f>
        <v>0</v>
      </c>
      <c r="BG193" s="199">
        <f>IF(N193="zákl. přenesená",J193,0)</f>
        <v>0</v>
      </c>
      <c r="BH193" s="199">
        <f>IF(N193="sníž. přenesená",J193,0)</f>
        <v>0</v>
      </c>
      <c r="BI193" s="199">
        <f>IF(N193="nulová",J193,0)</f>
        <v>0</v>
      </c>
      <c r="BJ193" s="18" t="s">
        <v>85</v>
      </c>
      <c r="BK193" s="199">
        <f>ROUND(I193*H193,2)</f>
        <v>0</v>
      </c>
      <c r="BL193" s="18" t="s">
        <v>165</v>
      </c>
      <c r="BM193" s="198" t="s">
        <v>599</v>
      </c>
    </row>
    <row r="194" spans="2:51" s="13" customFormat="1" ht="11.25">
      <c r="B194" s="202"/>
      <c r="C194" s="203"/>
      <c r="D194" s="204" t="s">
        <v>181</v>
      </c>
      <c r="E194" s="205" t="s">
        <v>1</v>
      </c>
      <c r="F194" s="206" t="s">
        <v>779</v>
      </c>
      <c r="G194" s="203"/>
      <c r="H194" s="207">
        <v>1080.31</v>
      </c>
      <c r="I194" s="208"/>
      <c r="J194" s="203"/>
      <c r="K194" s="203"/>
      <c r="L194" s="209"/>
      <c r="M194" s="210"/>
      <c r="N194" s="211"/>
      <c r="O194" s="211"/>
      <c r="P194" s="211"/>
      <c r="Q194" s="211"/>
      <c r="R194" s="211"/>
      <c r="S194" s="211"/>
      <c r="T194" s="212"/>
      <c r="AT194" s="213" t="s">
        <v>181</v>
      </c>
      <c r="AU194" s="213" t="s">
        <v>85</v>
      </c>
      <c r="AV194" s="13" t="s">
        <v>87</v>
      </c>
      <c r="AW194" s="13" t="s">
        <v>32</v>
      </c>
      <c r="AX194" s="13" t="s">
        <v>85</v>
      </c>
      <c r="AY194" s="213" t="s">
        <v>160</v>
      </c>
    </row>
    <row r="195" spans="1:65" s="2" customFormat="1" ht="21.75" customHeight="1">
      <c r="A195" s="35"/>
      <c r="B195" s="36"/>
      <c r="C195" s="186" t="s">
        <v>337</v>
      </c>
      <c r="D195" s="186" t="s">
        <v>161</v>
      </c>
      <c r="E195" s="187" t="s">
        <v>780</v>
      </c>
      <c r="F195" s="188" t="s">
        <v>781</v>
      </c>
      <c r="G195" s="189" t="s">
        <v>179</v>
      </c>
      <c r="H195" s="190">
        <v>5.72</v>
      </c>
      <c r="I195" s="191"/>
      <c r="J195" s="192">
        <f>ROUND(I195*H195,2)</f>
        <v>0</v>
      </c>
      <c r="K195" s="193"/>
      <c r="L195" s="40"/>
      <c r="M195" s="194" t="s">
        <v>1</v>
      </c>
      <c r="N195" s="195" t="s">
        <v>42</v>
      </c>
      <c r="O195" s="72"/>
      <c r="P195" s="196">
        <f>O195*H195</f>
        <v>0</v>
      </c>
      <c r="Q195" s="196">
        <v>0</v>
      </c>
      <c r="R195" s="196">
        <f>Q195*H195</f>
        <v>0</v>
      </c>
      <c r="S195" s="196">
        <v>0</v>
      </c>
      <c r="T195" s="197">
        <f>S195*H195</f>
        <v>0</v>
      </c>
      <c r="U195" s="35"/>
      <c r="V195" s="35"/>
      <c r="W195" s="35"/>
      <c r="X195" s="35"/>
      <c r="Y195" s="35"/>
      <c r="Z195" s="35"/>
      <c r="AA195" s="35"/>
      <c r="AB195" s="35"/>
      <c r="AC195" s="35"/>
      <c r="AD195" s="35"/>
      <c r="AE195" s="35"/>
      <c r="AR195" s="198" t="s">
        <v>165</v>
      </c>
      <c r="AT195" s="198" t="s">
        <v>161</v>
      </c>
      <c r="AU195" s="198" t="s">
        <v>85</v>
      </c>
      <c r="AY195" s="18" t="s">
        <v>160</v>
      </c>
      <c r="BE195" s="199">
        <f>IF(N195="základní",J195,0)</f>
        <v>0</v>
      </c>
      <c r="BF195" s="199">
        <f>IF(N195="snížená",J195,0)</f>
        <v>0</v>
      </c>
      <c r="BG195" s="199">
        <f>IF(N195="zákl. přenesená",J195,0)</f>
        <v>0</v>
      </c>
      <c r="BH195" s="199">
        <f>IF(N195="sníž. přenesená",J195,0)</f>
        <v>0</v>
      </c>
      <c r="BI195" s="199">
        <f>IF(N195="nulová",J195,0)</f>
        <v>0</v>
      </c>
      <c r="BJ195" s="18" t="s">
        <v>85</v>
      </c>
      <c r="BK195" s="199">
        <f>ROUND(I195*H195,2)</f>
        <v>0</v>
      </c>
      <c r="BL195" s="18" t="s">
        <v>165</v>
      </c>
      <c r="BM195" s="198" t="s">
        <v>782</v>
      </c>
    </row>
    <row r="196" spans="2:51" s="13" customFormat="1" ht="11.25">
      <c r="B196" s="202"/>
      <c r="C196" s="203"/>
      <c r="D196" s="204" t="s">
        <v>181</v>
      </c>
      <c r="E196" s="205" t="s">
        <v>1</v>
      </c>
      <c r="F196" s="206" t="s">
        <v>783</v>
      </c>
      <c r="G196" s="203"/>
      <c r="H196" s="207">
        <v>5.72</v>
      </c>
      <c r="I196" s="208"/>
      <c r="J196" s="203"/>
      <c r="K196" s="203"/>
      <c r="L196" s="209"/>
      <c r="M196" s="210"/>
      <c r="N196" s="211"/>
      <c r="O196" s="211"/>
      <c r="P196" s="211"/>
      <c r="Q196" s="211"/>
      <c r="R196" s="211"/>
      <c r="S196" s="211"/>
      <c r="T196" s="212"/>
      <c r="AT196" s="213" t="s">
        <v>181</v>
      </c>
      <c r="AU196" s="213" t="s">
        <v>85</v>
      </c>
      <c r="AV196" s="13" t="s">
        <v>87</v>
      </c>
      <c r="AW196" s="13" t="s">
        <v>32</v>
      </c>
      <c r="AX196" s="13" t="s">
        <v>85</v>
      </c>
      <c r="AY196" s="213" t="s">
        <v>160</v>
      </c>
    </row>
    <row r="197" spans="1:65" s="2" customFormat="1" ht="16.5" customHeight="1">
      <c r="A197" s="35"/>
      <c r="B197" s="36"/>
      <c r="C197" s="186" t="s">
        <v>342</v>
      </c>
      <c r="D197" s="186" t="s">
        <v>161</v>
      </c>
      <c r="E197" s="187" t="s">
        <v>362</v>
      </c>
      <c r="F197" s="188" t="s">
        <v>363</v>
      </c>
      <c r="G197" s="189" t="s">
        <v>179</v>
      </c>
      <c r="H197" s="190">
        <v>9.249</v>
      </c>
      <c r="I197" s="191"/>
      <c r="J197" s="192">
        <f>ROUND(I197*H197,2)</f>
        <v>0</v>
      </c>
      <c r="K197" s="193"/>
      <c r="L197" s="40"/>
      <c r="M197" s="194" t="s">
        <v>1</v>
      </c>
      <c r="N197" s="195" t="s">
        <v>42</v>
      </c>
      <c r="O197" s="72"/>
      <c r="P197" s="196">
        <f>O197*H197</f>
        <v>0</v>
      </c>
      <c r="Q197" s="196">
        <v>0.00034</v>
      </c>
      <c r="R197" s="196">
        <f>Q197*H197</f>
        <v>0.0031446600000000005</v>
      </c>
      <c r="S197" s="196">
        <v>0</v>
      </c>
      <c r="T197" s="197">
        <f>S197*H197</f>
        <v>0</v>
      </c>
      <c r="U197" s="35"/>
      <c r="V197" s="35"/>
      <c r="W197" s="35"/>
      <c r="X197" s="35"/>
      <c r="Y197" s="35"/>
      <c r="Z197" s="35"/>
      <c r="AA197" s="35"/>
      <c r="AB197" s="35"/>
      <c r="AC197" s="35"/>
      <c r="AD197" s="35"/>
      <c r="AE197" s="35"/>
      <c r="AR197" s="198" t="s">
        <v>165</v>
      </c>
      <c r="AT197" s="198" t="s">
        <v>161</v>
      </c>
      <c r="AU197" s="198" t="s">
        <v>85</v>
      </c>
      <c r="AY197" s="18" t="s">
        <v>160</v>
      </c>
      <c r="BE197" s="199">
        <f>IF(N197="základní",J197,0)</f>
        <v>0</v>
      </c>
      <c r="BF197" s="199">
        <f>IF(N197="snížená",J197,0)</f>
        <v>0</v>
      </c>
      <c r="BG197" s="199">
        <f>IF(N197="zákl. přenesená",J197,0)</f>
        <v>0</v>
      </c>
      <c r="BH197" s="199">
        <f>IF(N197="sníž. přenesená",J197,0)</f>
        <v>0</v>
      </c>
      <c r="BI197" s="199">
        <f>IF(N197="nulová",J197,0)</f>
        <v>0</v>
      </c>
      <c r="BJ197" s="18" t="s">
        <v>85</v>
      </c>
      <c r="BK197" s="199">
        <f>ROUND(I197*H197,2)</f>
        <v>0</v>
      </c>
      <c r="BL197" s="18" t="s">
        <v>165</v>
      </c>
      <c r="BM197" s="198" t="s">
        <v>784</v>
      </c>
    </row>
    <row r="198" spans="2:51" s="13" customFormat="1" ht="11.25">
      <c r="B198" s="202"/>
      <c r="C198" s="203"/>
      <c r="D198" s="204" t="s">
        <v>181</v>
      </c>
      <c r="E198" s="205" t="s">
        <v>1</v>
      </c>
      <c r="F198" s="206" t="s">
        <v>785</v>
      </c>
      <c r="G198" s="203"/>
      <c r="H198" s="207">
        <v>9.249</v>
      </c>
      <c r="I198" s="208"/>
      <c r="J198" s="203"/>
      <c r="K198" s="203"/>
      <c r="L198" s="209"/>
      <c r="M198" s="210"/>
      <c r="N198" s="211"/>
      <c r="O198" s="211"/>
      <c r="P198" s="211"/>
      <c r="Q198" s="211"/>
      <c r="R198" s="211"/>
      <c r="S198" s="211"/>
      <c r="T198" s="212"/>
      <c r="AT198" s="213" t="s">
        <v>181</v>
      </c>
      <c r="AU198" s="213" t="s">
        <v>85</v>
      </c>
      <c r="AV198" s="13" t="s">
        <v>87</v>
      </c>
      <c r="AW198" s="13" t="s">
        <v>32</v>
      </c>
      <c r="AX198" s="13" t="s">
        <v>85</v>
      </c>
      <c r="AY198" s="213" t="s">
        <v>160</v>
      </c>
    </row>
    <row r="199" spans="1:65" s="2" customFormat="1" ht="16.5" customHeight="1">
      <c r="A199" s="35"/>
      <c r="B199" s="36"/>
      <c r="C199" s="186" t="s">
        <v>347</v>
      </c>
      <c r="D199" s="186" t="s">
        <v>161</v>
      </c>
      <c r="E199" s="187" t="s">
        <v>366</v>
      </c>
      <c r="F199" s="188" t="s">
        <v>367</v>
      </c>
      <c r="G199" s="189" t="s">
        <v>179</v>
      </c>
      <c r="H199" s="190">
        <v>15.334</v>
      </c>
      <c r="I199" s="191"/>
      <c r="J199" s="192">
        <f>ROUND(I199*H199,2)</f>
        <v>0</v>
      </c>
      <c r="K199" s="193"/>
      <c r="L199" s="40"/>
      <c r="M199" s="194" t="s">
        <v>1</v>
      </c>
      <c r="N199" s="195" t="s">
        <v>42</v>
      </c>
      <c r="O199" s="72"/>
      <c r="P199" s="196">
        <f>O199*H199</f>
        <v>0</v>
      </c>
      <c r="Q199" s="196">
        <v>0</v>
      </c>
      <c r="R199" s="196">
        <f>Q199*H199</f>
        <v>0</v>
      </c>
      <c r="S199" s="196">
        <v>0</v>
      </c>
      <c r="T199" s="197">
        <f>S199*H199</f>
        <v>0</v>
      </c>
      <c r="U199" s="35"/>
      <c r="V199" s="35"/>
      <c r="W199" s="35"/>
      <c r="X199" s="35"/>
      <c r="Y199" s="35"/>
      <c r="Z199" s="35"/>
      <c r="AA199" s="35"/>
      <c r="AB199" s="35"/>
      <c r="AC199" s="35"/>
      <c r="AD199" s="35"/>
      <c r="AE199" s="35"/>
      <c r="AR199" s="198" t="s">
        <v>165</v>
      </c>
      <c r="AT199" s="198" t="s">
        <v>161</v>
      </c>
      <c r="AU199" s="198" t="s">
        <v>85</v>
      </c>
      <c r="AY199" s="18" t="s">
        <v>160</v>
      </c>
      <c r="BE199" s="199">
        <f>IF(N199="základní",J199,0)</f>
        <v>0</v>
      </c>
      <c r="BF199" s="199">
        <f>IF(N199="snížená",J199,0)</f>
        <v>0</v>
      </c>
      <c r="BG199" s="199">
        <f>IF(N199="zákl. přenesená",J199,0)</f>
        <v>0</v>
      </c>
      <c r="BH199" s="199">
        <f>IF(N199="sníž. přenesená",J199,0)</f>
        <v>0</v>
      </c>
      <c r="BI199" s="199">
        <f>IF(N199="nulová",J199,0)</f>
        <v>0</v>
      </c>
      <c r="BJ199" s="18" t="s">
        <v>85</v>
      </c>
      <c r="BK199" s="199">
        <f>ROUND(I199*H199,2)</f>
        <v>0</v>
      </c>
      <c r="BL199" s="18" t="s">
        <v>165</v>
      </c>
      <c r="BM199" s="198" t="s">
        <v>786</v>
      </c>
    </row>
    <row r="200" spans="2:51" s="13" customFormat="1" ht="11.25">
      <c r="B200" s="202"/>
      <c r="C200" s="203"/>
      <c r="D200" s="204" t="s">
        <v>181</v>
      </c>
      <c r="E200" s="205" t="s">
        <v>1</v>
      </c>
      <c r="F200" s="206" t="s">
        <v>787</v>
      </c>
      <c r="G200" s="203"/>
      <c r="H200" s="207">
        <v>9.614</v>
      </c>
      <c r="I200" s="208"/>
      <c r="J200" s="203"/>
      <c r="K200" s="203"/>
      <c r="L200" s="209"/>
      <c r="M200" s="210"/>
      <c r="N200" s="211"/>
      <c r="O200" s="211"/>
      <c r="P200" s="211"/>
      <c r="Q200" s="211"/>
      <c r="R200" s="211"/>
      <c r="S200" s="211"/>
      <c r="T200" s="212"/>
      <c r="AT200" s="213" t="s">
        <v>181</v>
      </c>
      <c r="AU200" s="213" t="s">
        <v>85</v>
      </c>
      <c r="AV200" s="13" t="s">
        <v>87</v>
      </c>
      <c r="AW200" s="13" t="s">
        <v>32</v>
      </c>
      <c r="AX200" s="13" t="s">
        <v>77</v>
      </c>
      <c r="AY200" s="213" t="s">
        <v>160</v>
      </c>
    </row>
    <row r="201" spans="2:51" s="13" customFormat="1" ht="11.25">
      <c r="B201" s="202"/>
      <c r="C201" s="203"/>
      <c r="D201" s="204" t="s">
        <v>181</v>
      </c>
      <c r="E201" s="205" t="s">
        <v>1</v>
      </c>
      <c r="F201" s="206" t="s">
        <v>783</v>
      </c>
      <c r="G201" s="203"/>
      <c r="H201" s="207">
        <v>5.72</v>
      </c>
      <c r="I201" s="208"/>
      <c r="J201" s="203"/>
      <c r="K201" s="203"/>
      <c r="L201" s="209"/>
      <c r="M201" s="210"/>
      <c r="N201" s="211"/>
      <c r="O201" s="211"/>
      <c r="P201" s="211"/>
      <c r="Q201" s="211"/>
      <c r="R201" s="211"/>
      <c r="S201" s="211"/>
      <c r="T201" s="212"/>
      <c r="AT201" s="213" t="s">
        <v>181</v>
      </c>
      <c r="AU201" s="213" t="s">
        <v>85</v>
      </c>
      <c r="AV201" s="13" t="s">
        <v>87</v>
      </c>
      <c r="AW201" s="13" t="s">
        <v>32</v>
      </c>
      <c r="AX201" s="13" t="s">
        <v>77</v>
      </c>
      <c r="AY201" s="213" t="s">
        <v>160</v>
      </c>
    </row>
    <row r="202" spans="2:51" s="14" customFormat="1" ht="11.25">
      <c r="B202" s="223"/>
      <c r="C202" s="224"/>
      <c r="D202" s="204" t="s">
        <v>181</v>
      </c>
      <c r="E202" s="225" t="s">
        <v>1</v>
      </c>
      <c r="F202" s="226" t="s">
        <v>281</v>
      </c>
      <c r="G202" s="224"/>
      <c r="H202" s="227">
        <v>15.334</v>
      </c>
      <c r="I202" s="228"/>
      <c r="J202" s="224"/>
      <c r="K202" s="224"/>
      <c r="L202" s="229"/>
      <c r="M202" s="230"/>
      <c r="N202" s="231"/>
      <c r="O202" s="231"/>
      <c r="P202" s="231"/>
      <c r="Q202" s="231"/>
      <c r="R202" s="231"/>
      <c r="S202" s="231"/>
      <c r="T202" s="232"/>
      <c r="AT202" s="233" t="s">
        <v>181</v>
      </c>
      <c r="AU202" s="233" t="s">
        <v>85</v>
      </c>
      <c r="AV202" s="14" t="s">
        <v>165</v>
      </c>
      <c r="AW202" s="14" t="s">
        <v>32</v>
      </c>
      <c r="AX202" s="14" t="s">
        <v>85</v>
      </c>
      <c r="AY202" s="233" t="s">
        <v>160</v>
      </c>
    </row>
    <row r="203" spans="1:65" s="2" customFormat="1" ht="21.75" customHeight="1">
      <c r="A203" s="35"/>
      <c r="B203" s="36"/>
      <c r="C203" s="186" t="s">
        <v>352</v>
      </c>
      <c r="D203" s="186" t="s">
        <v>161</v>
      </c>
      <c r="E203" s="187" t="s">
        <v>371</v>
      </c>
      <c r="F203" s="188" t="s">
        <v>372</v>
      </c>
      <c r="G203" s="189" t="s">
        <v>179</v>
      </c>
      <c r="H203" s="190">
        <v>12.17</v>
      </c>
      <c r="I203" s="191"/>
      <c r="J203" s="192">
        <f>ROUND(I203*H203,2)</f>
        <v>0</v>
      </c>
      <c r="K203" s="193"/>
      <c r="L203" s="40"/>
      <c r="M203" s="194" t="s">
        <v>1</v>
      </c>
      <c r="N203" s="195" t="s">
        <v>42</v>
      </c>
      <c r="O203" s="72"/>
      <c r="P203" s="196">
        <f>O203*H203</f>
        <v>0</v>
      </c>
      <c r="Q203" s="196">
        <v>0</v>
      </c>
      <c r="R203" s="196">
        <f>Q203*H203</f>
        <v>0</v>
      </c>
      <c r="S203" s="196">
        <v>0</v>
      </c>
      <c r="T203" s="197">
        <f>S203*H203</f>
        <v>0</v>
      </c>
      <c r="U203" s="35"/>
      <c r="V203" s="35"/>
      <c r="W203" s="35"/>
      <c r="X203" s="35"/>
      <c r="Y203" s="35"/>
      <c r="Z203" s="35"/>
      <c r="AA203" s="35"/>
      <c r="AB203" s="35"/>
      <c r="AC203" s="35"/>
      <c r="AD203" s="35"/>
      <c r="AE203" s="35"/>
      <c r="AR203" s="198" t="s">
        <v>165</v>
      </c>
      <c r="AT203" s="198" t="s">
        <v>161</v>
      </c>
      <c r="AU203" s="198" t="s">
        <v>85</v>
      </c>
      <c r="AY203" s="18" t="s">
        <v>160</v>
      </c>
      <c r="BE203" s="199">
        <f>IF(N203="základní",J203,0)</f>
        <v>0</v>
      </c>
      <c r="BF203" s="199">
        <f>IF(N203="snížená",J203,0)</f>
        <v>0</v>
      </c>
      <c r="BG203" s="199">
        <f>IF(N203="zákl. přenesená",J203,0)</f>
        <v>0</v>
      </c>
      <c r="BH203" s="199">
        <f>IF(N203="sníž. přenesená",J203,0)</f>
        <v>0</v>
      </c>
      <c r="BI203" s="199">
        <f>IF(N203="nulová",J203,0)</f>
        <v>0</v>
      </c>
      <c r="BJ203" s="18" t="s">
        <v>85</v>
      </c>
      <c r="BK203" s="199">
        <f>ROUND(I203*H203,2)</f>
        <v>0</v>
      </c>
      <c r="BL203" s="18" t="s">
        <v>165</v>
      </c>
      <c r="BM203" s="198" t="s">
        <v>788</v>
      </c>
    </row>
    <row r="204" spans="2:51" s="13" customFormat="1" ht="11.25">
      <c r="B204" s="202"/>
      <c r="C204" s="203"/>
      <c r="D204" s="204" t="s">
        <v>181</v>
      </c>
      <c r="E204" s="205" t="s">
        <v>1</v>
      </c>
      <c r="F204" s="206" t="s">
        <v>789</v>
      </c>
      <c r="G204" s="203"/>
      <c r="H204" s="207">
        <v>12.17</v>
      </c>
      <c r="I204" s="208"/>
      <c r="J204" s="203"/>
      <c r="K204" s="203"/>
      <c r="L204" s="209"/>
      <c r="M204" s="210"/>
      <c r="N204" s="211"/>
      <c r="O204" s="211"/>
      <c r="P204" s="211"/>
      <c r="Q204" s="211"/>
      <c r="R204" s="211"/>
      <c r="S204" s="211"/>
      <c r="T204" s="212"/>
      <c r="AT204" s="213" t="s">
        <v>181</v>
      </c>
      <c r="AU204" s="213" t="s">
        <v>85</v>
      </c>
      <c r="AV204" s="13" t="s">
        <v>87</v>
      </c>
      <c r="AW204" s="13" t="s">
        <v>32</v>
      </c>
      <c r="AX204" s="13" t="s">
        <v>85</v>
      </c>
      <c r="AY204" s="213" t="s">
        <v>160</v>
      </c>
    </row>
    <row r="205" spans="1:65" s="2" customFormat="1" ht="21.75" customHeight="1">
      <c r="A205" s="35"/>
      <c r="B205" s="36"/>
      <c r="C205" s="186" t="s">
        <v>356</v>
      </c>
      <c r="D205" s="186" t="s">
        <v>161</v>
      </c>
      <c r="E205" s="187" t="s">
        <v>376</v>
      </c>
      <c r="F205" s="188" t="s">
        <v>377</v>
      </c>
      <c r="G205" s="189" t="s">
        <v>179</v>
      </c>
      <c r="H205" s="190">
        <v>9.614</v>
      </c>
      <c r="I205" s="191"/>
      <c r="J205" s="192">
        <f>ROUND(I205*H205,2)</f>
        <v>0</v>
      </c>
      <c r="K205" s="193"/>
      <c r="L205" s="40"/>
      <c r="M205" s="194" t="s">
        <v>1</v>
      </c>
      <c r="N205" s="195" t="s">
        <v>42</v>
      </c>
      <c r="O205" s="72"/>
      <c r="P205" s="196">
        <f>O205*H205</f>
        <v>0</v>
      </c>
      <c r="Q205" s="196">
        <v>0</v>
      </c>
      <c r="R205" s="196">
        <f>Q205*H205</f>
        <v>0</v>
      </c>
      <c r="S205" s="196">
        <v>0</v>
      </c>
      <c r="T205" s="197">
        <f>S205*H205</f>
        <v>0</v>
      </c>
      <c r="U205" s="35"/>
      <c r="V205" s="35"/>
      <c r="W205" s="35"/>
      <c r="X205" s="35"/>
      <c r="Y205" s="35"/>
      <c r="Z205" s="35"/>
      <c r="AA205" s="35"/>
      <c r="AB205" s="35"/>
      <c r="AC205" s="35"/>
      <c r="AD205" s="35"/>
      <c r="AE205" s="35"/>
      <c r="AR205" s="198" t="s">
        <v>165</v>
      </c>
      <c r="AT205" s="198" t="s">
        <v>161</v>
      </c>
      <c r="AU205" s="198" t="s">
        <v>85</v>
      </c>
      <c r="AY205" s="18" t="s">
        <v>160</v>
      </c>
      <c r="BE205" s="199">
        <f>IF(N205="základní",J205,0)</f>
        <v>0</v>
      </c>
      <c r="BF205" s="199">
        <f>IF(N205="snížená",J205,0)</f>
        <v>0</v>
      </c>
      <c r="BG205" s="199">
        <f>IF(N205="zákl. přenesená",J205,0)</f>
        <v>0</v>
      </c>
      <c r="BH205" s="199">
        <f>IF(N205="sníž. přenesená",J205,0)</f>
        <v>0</v>
      </c>
      <c r="BI205" s="199">
        <f>IF(N205="nulová",J205,0)</f>
        <v>0</v>
      </c>
      <c r="BJ205" s="18" t="s">
        <v>85</v>
      </c>
      <c r="BK205" s="199">
        <f>ROUND(I205*H205,2)</f>
        <v>0</v>
      </c>
      <c r="BL205" s="18" t="s">
        <v>165</v>
      </c>
      <c r="BM205" s="198" t="s">
        <v>790</v>
      </c>
    </row>
    <row r="206" spans="2:51" s="13" customFormat="1" ht="11.25">
      <c r="B206" s="202"/>
      <c r="C206" s="203"/>
      <c r="D206" s="204" t="s">
        <v>181</v>
      </c>
      <c r="E206" s="205" t="s">
        <v>1</v>
      </c>
      <c r="F206" s="206" t="s">
        <v>787</v>
      </c>
      <c r="G206" s="203"/>
      <c r="H206" s="207">
        <v>9.614</v>
      </c>
      <c r="I206" s="208"/>
      <c r="J206" s="203"/>
      <c r="K206" s="203"/>
      <c r="L206" s="209"/>
      <c r="M206" s="210"/>
      <c r="N206" s="211"/>
      <c r="O206" s="211"/>
      <c r="P206" s="211"/>
      <c r="Q206" s="211"/>
      <c r="R206" s="211"/>
      <c r="S206" s="211"/>
      <c r="T206" s="212"/>
      <c r="AT206" s="213" t="s">
        <v>181</v>
      </c>
      <c r="AU206" s="213" t="s">
        <v>85</v>
      </c>
      <c r="AV206" s="13" t="s">
        <v>87</v>
      </c>
      <c r="AW206" s="13" t="s">
        <v>32</v>
      </c>
      <c r="AX206" s="13" t="s">
        <v>85</v>
      </c>
      <c r="AY206" s="213" t="s">
        <v>160</v>
      </c>
    </row>
    <row r="207" spans="1:65" s="2" customFormat="1" ht="33" customHeight="1">
      <c r="A207" s="35"/>
      <c r="B207" s="36"/>
      <c r="C207" s="186" t="s">
        <v>361</v>
      </c>
      <c r="D207" s="186" t="s">
        <v>161</v>
      </c>
      <c r="E207" s="187" t="s">
        <v>791</v>
      </c>
      <c r="F207" s="188" t="s">
        <v>792</v>
      </c>
      <c r="G207" s="189" t="s">
        <v>179</v>
      </c>
      <c r="H207" s="190">
        <v>85.93</v>
      </c>
      <c r="I207" s="191"/>
      <c r="J207" s="192">
        <f>ROUND(I207*H207,2)</f>
        <v>0</v>
      </c>
      <c r="K207" s="193"/>
      <c r="L207" s="40"/>
      <c r="M207" s="194" t="s">
        <v>1</v>
      </c>
      <c r="N207" s="195" t="s">
        <v>42</v>
      </c>
      <c r="O207" s="72"/>
      <c r="P207" s="196">
        <f>O207*H207</f>
        <v>0</v>
      </c>
      <c r="Q207" s="196">
        <v>0.1837</v>
      </c>
      <c r="R207" s="196">
        <f>Q207*H207</f>
        <v>15.785341</v>
      </c>
      <c r="S207" s="196">
        <v>0</v>
      </c>
      <c r="T207" s="197">
        <f>S207*H207</f>
        <v>0</v>
      </c>
      <c r="U207" s="35"/>
      <c r="V207" s="35"/>
      <c r="W207" s="35"/>
      <c r="X207" s="35"/>
      <c r="Y207" s="35"/>
      <c r="Z207" s="35"/>
      <c r="AA207" s="35"/>
      <c r="AB207" s="35"/>
      <c r="AC207" s="35"/>
      <c r="AD207" s="35"/>
      <c r="AE207" s="35"/>
      <c r="AR207" s="198" t="s">
        <v>165</v>
      </c>
      <c r="AT207" s="198" t="s">
        <v>161</v>
      </c>
      <c r="AU207" s="198" t="s">
        <v>85</v>
      </c>
      <c r="AY207" s="18" t="s">
        <v>160</v>
      </c>
      <c r="BE207" s="199">
        <f>IF(N207="základní",J207,0)</f>
        <v>0</v>
      </c>
      <c r="BF207" s="199">
        <f>IF(N207="snížená",J207,0)</f>
        <v>0</v>
      </c>
      <c r="BG207" s="199">
        <f>IF(N207="zákl. přenesená",J207,0)</f>
        <v>0</v>
      </c>
      <c r="BH207" s="199">
        <f>IF(N207="sníž. přenesená",J207,0)</f>
        <v>0</v>
      </c>
      <c r="BI207" s="199">
        <f>IF(N207="nulová",J207,0)</f>
        <v>0</v>
      </c>
      <c r="BJ207" s="18" t="s">
        <v>85</v>
      </c>
      <c r="BK207" s="199">
        <f>ROUND(I207*H207,2)</f>
        <v>0</v>
      </c>
      <c r="BL207" s="18" t="s">
        <v>165</v>
      </c>
      <c r="BM207" s="198" t="s">
        <v>793</v>
      </c>
    </row>
    <row r="208" spans="2:51" s="13" customFormat="1" ht="11.25">
      <c r="B208" s="202"/>
      <c r="C208" s="203"/>
      <c r="D208" s="204" t="s">
        <v>181</v>
      </c>
      <c r="E208" s="205" t="s">
        <v>1</v>
      </c>
      <c r="F208" s="206" t="s">
        <v>764</v>
      </c>
      <c r="G208" s="203"/>
      <c r="H208" s="207">
        <v>85.93</v>
      </c>
      <c r="I208" s="208"/>
      <c r="J208" s="203"/>
      <c r="K208" s="203"/>
      <c r="L208" s="209"/>
      <c r="M208" s="210"/>
      <c r="N208" s="211"/>
      <c r="O208" s="211"/>
      <c r="P208" s="211"/>
      <c r="Q208" s="211"/>
      <c r="R208" s="211"/>
      <c r="S208" s="211"/>
      <c r="T208" s="212"/>
      <c r="AT208" s="213" t="s">
        <v>181</v>
      </c>
      <c r="AU208" s="213" t="s">
        <v>85</v>
      </c>
      <c r="AV208" s="13" t="s">
        <v>87</v>
      </c>
      <c r="AW208" s="13" t="s">
        <v>32</v>
      </c>
      <c r="AX208" s="13" t="s">
        <v>85</v>
      </c>
      <c r="AY208" s="213" t="s">
        <v>160</v>
      </c>
    </row>
    <row r="209" spans="1:65" s="2" customFormat="1" ht="16.5" customHeight="1">
      <c r="A209" s="35"/>
      <c r="B209" s="36"/>
      <c r="C209" s="234" t="s">
        <v>315</v>
      </c>
      <c r="D209" s="234" t="s">
        <v>325</v>
      </c>
      <c r="E209" s="235" t="s">
        <v>794</v>
      </c>
      <c r="F209" s="236" t="s">
        <v>795</v>
      </c>
      <c r="G209" s="237" t="s">
        <v>179</v>
      </c>
      <c r="H209" s="238">
        <v>87.649</v>
      </c>
      <c r="I209" s="239"/>
      <c r="J209" s="240">
        <f>ROUND(I209*H209,2)</f>
        <v>0</v>
      </c>
      <c r="K209" s="241"/>
      <c r="L209" s="242"/>
      <c r="M209" s="243" t="s">
        <v>1</v>
      </c>
      <c r="N209" s="244" t="s">
        <v>42</v>
      </c>
      <c r="O209" s="72"/>
      <c r="P209" s="196">
        <f>O209*H209</f>
        <v>0</v>
      </c>
      <c r="Q209" s="196">
        <v>0.222</v>
      </c>
      <c r="R209" s="196">
        <f>Q209*H209</f>
        <v>19.458078</v>
      </c>
      <c r="S209" s="196">
        <v>0</v>
      </c>
      <c r="T209" s="197">
        <f>S209*H209</f>
        <v>0</v>
      </c>
      <c r="U209" s="35"/>
      <c r="V209" s="35"/>
      <c r="W209" s="35"/>
      <c r="X209" s="35"/>
      <c r="Y209" s="35"/>
      <c r="Z209" s="35"/>
      <c r="AA209" s="35"/>
      <c r="AB209" s="35"/>
      <c r="AC209" s="35"/>
      <c r="AD209" s="35"/>
      <c r="AE209" s="35"/>
      <c r="AR209" s="198" t="s">
        <v>198</v>
      </c>
      <c r="AT209" s="198" t="s">
        <v>325</v>
      </c>
      <c r="AU209" s="198" t="s">
        <v>85</v>
      </c>
      <c r="AY209" s="18" t="s">
        <v>160</v>
      </c>
      <c r="BE209" s="199">
        <f>IF(N209="základní",J209,0)</f>
        <v>0</v>
      </c>
      <c r="BF209" s="199">
        <f>IF(N209="snížená",J209,0)</f>
        <v>0</v>
      </c>
      <c r="BG209" s="199">
        <f>IF(N209="zákl. přenesená",J209,0)</f>
        <v>0</v>
      </c>
      <c r="BH209" s="199">
        <f>IF(N209="sníž. přenesená",J209,0)</f>
        <v>0</v>
      </c>
      <c r="BI209" s="199">
        <f>IF(N209="nulová",J209,0)</f>
        <v>0</v>
      </c>
      <c r="BJ209" s="18" t="s">
        <v>85</v>
      </c>
      <c r="BK209" s="199">
        <f>ROUND(I209*H209,2)</f>
        <v>0</v>
      </c>
      <c r="BL209" s="18" t="s">
        <v>165</v>
      </c>
      <c r="BM209" s="198" t="s">
        <v>796</v>
      </c>
    </row>
    <row r="210" spans="1:47" s="2" customFormat="1" ht="19.5">
      <c r="A210" s="35"/>
      <c r="B210" s="36"/>
      <c r="C210" s="37"/>
      <c r="D210" s="204" t="s">
        <v>187</v>
      </c>
      <c r="E210" s="37"/>
      <c r="F210" s="214" t="s">
        <v>797</v>
      </c>
      <c r="G210" s="37"/>
      <c r="H210" s="37"/>
      <c r="I210" s="215"/>
      <c r="J210" s="37"/>
      <c r="K210" s="37"/>
      <c r="L210" s="40"/>
      <c r="M210" s="216"/>
      <c r="N210" s="217"/>
      <c r="O210" s="72"/>
      <c r="P210" s="72"/>
      <c r="Q210" s="72"/>
      <c r="R210" s="72"/>
      <c r="S210" s="72"/>
      <c r="T210" s="73"/>
      <c r="U210" s="35"/>
      <c r="V210" s="35"/>
      <c r="W210" s="35"/>
      <c r="X210" s="35"/>
      <c r="Y210" s="35"/>
      <c r="Z210" s="35"/>
      <c r="AA210" s="35"/>
      <c r="AB210" s="35"/>
      <c r="AC210" s="35"/>
      <c r="AD210" s="35"/>
      <c r="AE210" s="35"/>
      <c r="AT210" s="18" t="s">
        <v>187</v>
      </c>
      <c r="AU210" s="18" t="s">
        <v>85</v>
      </c>
    </row>
    <row r="211" spans="2:51" s="13" customFormat="1" ht="11.25">
      <c r="B211" s="202"/>
      <c r="C211" s="203"/>
      <c r="D211" s="204" t="s">
        <v>181</v>
      </c>
      <c r="E211" s="203"/>
      <c r="F211" s="206" t="s">
        <v>798</v>
      </c>
      <c r="G211" s="203"/>
      <c r="H211" s="207">
        <v>87.649</v>
      </c>
      <c r="I211" s="208"/>
      <c r="J211" s="203"/>
      <c r="K211" s="203"/>
      <c r="L211" s="209"/>
      <c r="M211" s="210"/>
      <c r="N211" s="211"/>
      <c r="O211" s="211"/>
      <c r="P211" s="211"/>
      <c r="Q211" s="211"/>
      <c r="R211" s="211"/>
      <c r="S211" s="211"/>
      <c r="T211" s="212"/>
      <c r="AT211" s="213" t="s">
        <v>181</v>
      </c>
      <c r="AU211" s="213" t="s">
        <v>85</v>
      </c>
      <c r="AV211" s="13" t="s">
        <v>87</v>
      </c>
      <c r="AW211" s="13" t="s">
        <v>4</v>
      </c>
      <c r="AX211" s="13" t="s">
        <v>85</v>
      </c>
      <c r="AY211" s="213" t="s">
        <v>160</v>
      </c>
    </row>
    <row r="212" spans="1:65" s="2" customFormat="1" ht="33" customHeight="1">
      <c r="A212" s="35"/>
      <c r="B212" s="36"/>
      <c r="C212" s="186" t="s">
        <v>370</v>
      </c>
      <c r="D212" s="186" t="s">
        <v>161</v>
      </c>
      <c r="E212" s="187" t="s">
        <v>601</v>
      </c>
      <c r="F212" s="188" t="s">
        <v>602</v>
      </c>
      <c r="G212" s="189" t="s">
        <v>179</v>
      </c>
      <c r="H212" s="190">
        <v>656.45</v>
      </c>
      <c r="I212" s="191"/>
      <c r="J212" s="192">
        <f>ROUND(I212*H212,2)</f>
        <v>0</v>
      </c>
      <c r="K212" s="193"/>
      <c r="L212" s="40"/>
      <c r="M212" s="194" t="s">
        <v>1</v>
      </c>
      <c r="N212" s="195" t="s">
        <v>42</v>
      </c>
      <c r="O212" s="72"/>
      <c r="P212" s="196">
        <f>O212*H212</f>
        <v>0</v>
      </c>
      <c r="Q212" s="196">
        <v>0.08565</v>
      </c>
      <c r="R212" s="196">
        <f>Q212*H212</f>
        <v>56.224942500000004</v>
      </c>
      <c r="S212" s="196">
        <v>0</v>
      </c>
      <c r="T212" s="197">
        <f>S212*H212</f>
        <v>0</v>
      </c>
      <c r="U212" s="35"/>
      <c r="V212" s="35"/>
      <c r="W212" s="35"/>
      <c r="X212" s="35"/>
      <c r="Y212" s="35"/>
      <c r="Z212" s="35"/>
      <c r="AA212" s="35"/>
      <c r="AB212" s="35"/>
      <c r="AC212" s="35"/>
      <c r="AD212" s="35"/>
      <c r="AE212" s="35"/>
      <c r="AR212" s="198" t="s">
        <v>165</v>
      </c>
      <c r="AT212" s="198" t="s">
        <v>161</v>
      </c>
      <c r="AU212" s="198" t="s">
        <v>85</v>
      </c>
      <c r="AY212" s="18" t="s">
        <v>160</v>
      </c>
      <c r="BE212" s="199">
        <f>IF(N212="základní",J212,0)</f>
        <v>0</v>
      </c>
      <c r="BF212" s="199">
        <f>IF(N212="snížená",J212,0)</f>
        <v>0</v>
      </c>
      <c r="BG212" s="199">
        <f>IF(N212="zákl. přenesená",J212,0)</f>
        <v>0</v>
      </c>
      <c r="BH212" s="199">
        <f>IF(N212="sníž. přenesená",J212,0)</f>
        <v>0</v>
      </c>
      <c r="BI212" s="199">
        <f>IF(N212="nulová",J212,0)</f>
        <v>0</v>
      </c>
      <c r="BJ212" s="18" t="s">
        <v>85</v>
      </c>
      <c r="BK212" s="199">
        <f>ROUND(I212*H212,2)</f>
        <v>0</v>
      </c>
      <c r="BL212" s="18" t="s">
        <v>165</v>
      </c>
      <c r="BM212" s="198" t="s">
        <v>603</v>
      </c>
    </row>
    <row r="213" spans="2:51" s="13" customFormat="1" ht="11.25">
      <c r="B213" s="202"/>
      <c r="C213" s="203"/>
      <c r="D213" s="204" t="s">
        <v>181</v>
      </c>
      <c r="E213" s="205" t="s">
        <v>1</v>
      </c>
      <c r="F213" s="206" t="s">
        <v>762</v>
      </c>
      <c r="G213" s="203"/>
      <c r="H213" s="207">
        <v>644.58</v>
      </c>
      <c r="I213" s="208"/>
      <c r="J213" s="203"/>
      <c r="K213" s="203"/>
      <c r="L213" s="209"/>
      <c r="M213" s="210"/>
      <c r="N213" s="211"/>
      <c r="O213" s="211"/>
      <c r="P213" s="211"/>
      <c r="Q213" s="211"/>
      <c r="R213" s="211"/>
      <c r="S213" s="211"/>
      <c r="T213" s="212"/>
      <c r="AT213" s="213" t="s">
        <v>181</v>
      </c>
      <c r="AU213" s="213" t="s">
        <v>85</v>
      </c>
      <c r="AV213" s="13" t="s">
        <v>87</v>
      </c>
      <c r="AW213" s="13" t="s">
        <v>32</v>
      </c>
      <c r="AX213" s="13" t="s">
        <v>77</v>
      </c>
      <c r="AY213" s="213" t="s">
        <v>160</v>
      </c>
    </row>
    <row r="214" spans="2:51" s="13" customFormat="1" ht="11.25">
      <c r="B214" s="202"/>
      <c r="C214" s="203"/>
      <c r="D214" s="204" t="s">
        <v>181</v>
      </c>
      <c r="E214" s="205" t="s">
        <v>1</v>
      </c>
      <c r="F214" s="206" t="s">
        <v>763</v>
      </c>
      <c r="G214" s="203"/>
      <c r="H214" s="207">
        <v>11.87</v>
      </c>
      <c r="I214" s="208"/>
      <c r="J214" s="203"/>
      <c r="K214" s="203"/>
      <c r="L214" s="209"/>
      <c r="M214" s="210"/>
      <c r="N214" s="211"/>
      <c r="O214" s="211"/>
      <c r="P214" s="211"/>
      <c r="Q214" s="211"/>
      <c r="R214" s="211"/>
      <c r="S214" s="211"/>
      <c r="T214" s="212"/>
      <c r="AT214" s="213" t="s">
        <v>181</v>
      </c>
      <c r="AU214" s="213" t="s">
        <v>85</v>
      </c>
      <c r="AV214" s="13" t="s">
        <v>87</v>
      </c>
      <c r="AW214" s="13" t="s">
        <v>32</v>
      </c>
      <c r="AX214" s="13" t="s">
        <v>77</v>
      </c>
      <c r="AY214" s="213" t="s">
        <v>160</v>
      </c>
    </row>
    <row r="215" spans="2:51" s="14" customFormat="1" ht="11.25">
      <c r="B215" s="223"/>
      <c r="C215" s="224"/>
      <c r="D215" s="204" t="s">
        <v>181</v>
      </c>
      <c r="E215" s="225" t="s">
        <v>1</v>
      </c>
      <c r="F215" s="226" t="s">
        <v>281</v>
      </c>
      <c r="G215" s="224"/>
      <c r="H215" s="227">
        <v>656.45</v>
      </c>
      <c r="I215" s="228"/>
      <c r="J215" s="224"/>
      <c r="K215" s="224"/>
      <c r="L215" s="229"/>
      <c r="M215" s="230"/>
      <c r="N215" s="231"/>
      <c r="O215" s="231"/>
      <c r="P215" s="231"/>
      <c r="Q215" s="231"/>
      <c r="R215" s="231"/>
      <c r="S215" s="231"/>
      <c r="T215" s="232"/>
      <c r="AT215" s="233" t="s">
        <v>181</v>
      </c>
      <c r="AU215" s="233" t="s">
        <v>85</v>
      </c>
      <c r="AV215" s="14" t="s">
        <v>165</v>
      </c>
      <c r="AW215" s="14" t="s">
        <v>32</v>
      </c>
      <c r="AX215" s="14" t="s">
        <v>85</v>
      </c>
      <c r="AY215" s="233" t="s">
        <v>160</v>
      </c>
    </row>
    <row r="216" spans="1:65" s="2" customFormat="1" ht="16.5" customHeight="1">
      <c r="A216" s="35"/>
      <c r="B216" s="36"/>
      <c r="C216" s="234" t="s">
        <v>375</v>
      </c>
      <c r="D216" s="234" t="s">
        <v>325</v>
      </c>
      <c r="E216" s="235" t="s">
        <v>604</v>
      </c>
      <c r="F216" s="236" t="s">
        <v>605</v>
      </c>
      <c r="G216" s="237" t="s">
        <v>179</v>
      </c>
      <c r="H216" s="238">
        <v>663.917</v>
      </c>
      <c r="I216" s="239"/>
      <c r="J216" s="240">
        <f>ROUND(I216*H216,2)</f>
        <v>0</v>
      </c>
      <c r="K216" s="241"/>
      <c r="L216" s="242"/>
      <c r="M216" s="243" t="s">
        <v>1</v>
      </c>
      <c r="N216" s="244" t="s">
        <v>42</v>
      </c>
      <c r="O216" s="72"/>
      <c r="P216" s="196">
        <f>O216*H216</f>
        <v>0</v>
      </c>
      <c r="Q216" s="196">
        <v>0.176</v>
      </c>
      <c r="R216" s="196">
        <f>Q216*H216</f>
        <v>116.849392</v>
      </c>
      <c r="S216" s="196">
        <v>0</v>
      </c>
      <c r="T216" s="197">
        <f>S216*H216</f>
        <v>0</v>
      </c>
      <c r="U216" s="35"/>
      <c r="V216" s="35"/>
      <c r="W216" s="35"/>
      <c r="X216" s="35"/>
      <c r="Y216" s="35"/>
      <c r="Z216" s="35"/>
      <c r="AA216" s="35"/>
      <c r="AB216" s="35"/>
      <c r="AC216" s="35"/>
      <c r="AD216" s="35"/>
      <c r="AE216" s="35"/>
      <c r="AR216" s="198" t="s">
        <v>198</v>
      </c>
      <c r="AT216" s="198" t="s">
        <v>325</v>
      </c>
      <c r="AU216" s="198" t="s">
        <v>85</v>
      </c>
      <c r="AY216" s="18" t="s">
        <v>160</v>
      </c>
      <c r="BE216" s="199">
        <f>IF(N216="základní",J216,0)</f>
        <v>0</v>
      </c>
      <c r="BF216" s="199">
        <f>IF(N216="snížená",J216,0)</f>
        <v>0</v>
      </c>
      <c r="BG216" s="199">
        <f>IF(N216="zákl. přenesená",J216,0)</f>
        <v>0</v>
      </c>
      <c r="BH216" s="199">
        <f>IF(N216="sníž. přenesená",J216,0)</f>
        <v>0</v>
      </c>
      <c r="BI216" s="199">
        <f>IF(N216="nulová",J216,0)</f>
        <v>0</v>
      </c>
      <c r="BJ216" s="18" t="s">
        <v>85</v>
      </c>
      <c r="BK216" s="199">
        <f>ROUND(I216*H216,2)</f>
        <v>0</v>
      </c>
      <c r="BL216" s="18" t="s">
        <v>165</v>
      </c>
      <c r="BM216" s="198" t="s">
        <v>606</v>
      </c>
    </row>
    <row r="217" spans="2:51" s="13" customFormat="1" ht="11.25">
      <c r="B217" s="202"/>
      <c r="C217" s="203"/>
      <c r="D217" s="204" t="s">
        <v>181</v>
      </c>
      <c r="E217" s="205" t="s">
        <v>1</v>
      </c>
      <c r="F217" s="206" t="s">
        <v>762</v>
      </c>
      <c r="G217" s="203"/>
      <c r="H217" s="207">
        <v>644.58</v>
      </c>
      <c r="I217" s="208"/>
      <c r="J217" s="203"/>
      <c r="K217" s="203"/>
      <c r="L217" s="209"/>
      <c r="M217" s="210"/>
      <c r="N217" s="211"/>
      <c r="O217" s="211"/>
      <c r="P217" s="211"/>
      <c r="Q217" s="211"/>
      <c r="R217" s="211"/>
      <c r="S217" s="211"/>
      <c r="T217" s="212"/>
      <c r="AT217" s="213" t="s">
        <v>181</v>
      </c>
      <c r="AU217" s="213" t="s">
        <v>85</v>
      </c>
      <c r="AV217" s="13" t="s">
        <v>87</v>
      </c>
      <c r="AW217" s="13" t="s">
        <v>32</v>
      </c>
      <c r="AX217" s="13" t="s">
        <v>85</v>
      </c>
      <c r="AY217" s="213" t="s">
        <v>160</v>
      </c>
    </row>
    <row r="218" spans="2:51" s="13" customFormat="1" ht="11.25">
      <c r="B218" s="202"/>
      <c r="C218" s="203"/>
      <c r="D218" s="204" t="s">
        <v>181</v>
      </c>
      <c r="E218" s="203"/>
      <c r="F218" s="206" t="s">
        <v>799</v>
      </c>
      <c r="G218" s="203"/>
      <c r="H218" s="207">
        <v>663.917</v>
      </c>
      <c r="I218" s="208"/>
      <c r="J218" s="203"/>
      <c r="K218" s="203"/>
      <c r="L218" s="209"/>
      <c r="M218" s="210"/>
      <c r="N218" s="211"/>
      <c r="O218" s="211"/>
      <c r="P218" s="211"/>
      <c r="Q218" s="211"/>
      <c r="R218" s="211"/>
      <c r="S218" s="211"/>
      <c r="T218" s="212"/>
      <c r="AT218" s="213" t="s">
        <v>181</v>
      </c>
      <c r="AU218" s="213" t="s">
        <v>85</v>
      </c>
      <c r="AV218" s="13" t="s">
        <v>87</v>
      </c>
      <c r="AW218" s="13" t="s">
        <v>4</v>
      </c>
      <c r="AX218" s="13" t="s">
        <v>85</v>
      </c>
      <c r="AY218" s="213" t="s">
        <v>160</v>
      </c>
    </row>
    <row r="219" spans="1:65" s="2" customFormat="1" ht="16.5" customHeight="1">
      <c r="A219" s="35"/>
      <c r="B219" s="36"/>
      <c r="C219" s="234" t="s">
        <v>379</v>
      </c>
      <c r="D219" s="234" t="s">
        <v>325</v>
      </c>
      <c r="E219" s="235" t="s">
        <v>608</v>
      </c>
      <c r="F219" s="236" t="s">
        <v>609</v>
      </c>
      <c r="G219" s="237" t="s">
        <v>179</v>
      </c>
      <c r="H219" s="238">
        <v>12.464</v>
      </c>
      <c r="I219" s="239"/>
      <c r="J219" s="240">
        <f>ROUND(I219*H219,2)</f>
        <v>0</v>
      </c>
      <c r="K219" s="241"/>
      <c r="L219" s="242"/>
      <c r="M219" s="243" t="s">
        <v>1</v>
      </c>
      <c r="N219" s="244" t="s">
        <v>42</v>
      </c>
      <c r="O219" s="72"/>
      <c r="P219" s="196">
        <f>O219*H219</f>
        <v>0</v>
      </c>
      <c r="Q219" s="196">
        <v>0.175</v>
      </c>
      <c r="R219" s="196">
        <f>Q219*H219</f>
        <v>2.1812</v>
      </c>
      <c r="S219" s="196">
        <v>0</v>
      </c>
      <c r="T219" s="197">
        <f>S219*H219</f>
        <v>0</v>
      </c>
      <c r="U219" s="35"/>
      <c r="V219" s="35"/>
      <c r="W219" s="35"/>
      <c r="X219" s="35"/>
      <c r="Y219" s="35"/>
      <c r="Z219" s="35"/>
      <c r="AA219" s="35"/>
      <c r="AB219" s="35"/>
      <c r="AC219" s="35"/>
      <c r="AD219" s="35"/>
      <c r="AE219" s="35"/>
      <c r="AR219" s="198" t="s">
        <v>198</v>
      </c>
      <c r="AT219" s="198" t="s">
        <v>325</v>
      </c>
      <c r="AU219" s="198" t="s">
        <v>85</v>
      </c>
      <c r="AY219" s="18" t="s">
        <v>160</v>
      </c>
      <c r="BE219" s="199">
        <f>IF(N219="základní",J219,0)</f>
        <v>0</v>
      </c>
      <c r="BF219" s="199">
        <f>IF(N219="snížená",J219,0)</f>
        <v>0</v>
      </c>
      <c r="BG219" s="199">
        <f>IF(N219="zákl. přenesená",J219,0)</f>
        <v>0</v>
      </c>
      <c r="BH219" s="199">
        <f>IF(N219="sníž. přenesená",J219,0)</f>
        <v>0</v>
      </c>
      <c r="BI219" s="199">
        <f>IF(N219="nulová",J219,0)</f>
        <v>0</v>
      </c>
      <c r="BJ219" s="18" t="s">
        <v>85</v>
      </c>
      <c r="BK219" s="199">
        <f>ROUND(I219*H219,2)</f>
        <v>0</v>
      </c>
      <c r="BL219" s="18" t="s">
        <v>165</v>
      </c>
      <c r="BM219" s="198" t="s">
        <v>610</v>
      </c>
    </row>
    <row r="220" spans="2:51" s="13" customFormat="1" ht="11.25">
      <c r="B220" s="202"/>
      <c r="C220" s="203"/>
      <c r="D220" s="204" t="s">
        <v>181</v>
      </c>
      <c r="E220" s="205" t="s">
        <v>1</v>
      </c>
      <c r="F220" s="206" t="s">
        <v>763</v>
      </c>
      <c r="G220" s="203"/>
      <c r="H220" s="207">
        <v>11.87</v>
      </c>
      <c r="I220" s="208"/>
      <c r="J220" s="203"/>
      <c r="K220" s="203"/>
      <c r="L220" s="209"/>
      <c r="M220" s="210"/>
      <c r="N220" s="211"/>
      <c r="O220" s="211"/>
      <c r="P220" s="211"/>
      <c r="Q220" s="211"/>
      <c r="R220" s="211"/>
      <c r="S220" s="211"/>
      <c r="T220" s="212"/>
      <c r="AT220" s="213" t="s">
        <v>181</v>
      </c>
      <c r="AU220" s="213" t="s">
        <v>85</v>
      </c>
      <c r="AV220" s="13" t="s">
        <v>87</v>
      </c>
      <c r="AW220" s="13" t="s">
        <v>32</v>
      </c>
      <c r="AX220" s="13" t="s">
        <v>85</v>
      </c>
      <c r="AY220" s="213" t="s">
        <v>160</v>
      </c>
    </row>
    <row r="221" spans="2:51" s="13" customFormat="1" ht="11.25">
      <c r="B221" s="202"/>
      <c r="C221" s="203"/>
      <c r="D221" s="204" t="s">
        <v>181</v>
      </c>
      <c r="E221" s="203"/>
      <c r="F221" s="206" t="s">
        <v>800</v>
      </c>
      <c r="G221" s="203"/>
      <c r="H221" s="207">
        <v>12.464</v>
      </c>
      <c r="I221" s="208"/>
      <c r="J221" s="203"/>
      <c r="K221" s="203"/>
      <c r="L221" s="209"/>
      <c r="M221" s="210"/>
      <c r="N221" s="211"/>
      <c r="O221" s="211"/>
      <c r="P221" s="211"/>
      <c r="Q221" s="211"/>
      <c r="R221" s="211"/>
      <c r="S221" s="211"/>
      <c r="T221" s="212"/>
      <c r="AT221" s="213" t="s">
        <v>181</v>
      </c>
      <c r="AU221" s="213" t="s">
        <v>85</v>
      </c>
      <c r="AV221" s="13" t="s">
        <v>87</v>
      </c>
      <c r="AW221" s="13" t="s">
        <v>4</v>
      </c>
      <c r="AX221" s="13" t="s">
        <v>85</v>
      </c>
      <c r="AY221" s="213" t="s">
        <v>160</v>
      </c>
    </row>
    <row r="222" spans="1:65" s="2" customFormat="1" ht="44.25" customHeight="1">
      <c r="A222" s="35"/>
      <c r="B222" s="36"/>
      <c r="C222" s="186" t="s">
        <v>333</v>
      </c>
      <c r="D222" s="186" t="s">
        <v>161</v>
      </c>
      <c r="E222" s="187" t="s">
        <v>612</v>
      </c>
      <c r="F222" s="188" t="s">
        <v>613</v>
      </c>
      <c r="G222" s="189" t="s">
        <v>179</v>
      </c>
      <c r="H222" s="190">
        <v>40</v>
      </c>
      <c r="I222" s="191"/>
      <c r="J222" s="192">
        <f>ROUND(I222*H222,2)</f>
        <v>0</v>
      </c>
      <c r="K222" s="193"/>
      <c r="L222" s="40"/>
      <c r="M222" s="194" t="s">
        <v>1</v>
      </c>
      <c r="N222" s="195" t="s">
        <v>42</v>
      </c>
      <c r="O222" s="72"/>
      <c r="P222" s="196">
        <f>O222*H222</f>
        <v>0</v>
      </c>
      <c r="Q222" s="196">
        <v>0</v>
      </c>
      <c r="R222" s="196">
        <f>Q222*H222</f>
        <v>0</v>
      </c>
      <c r="S222" s="196">
        <v>0</v>
      </c>
      <c r="T222" s="197">
        <f>S222*H222</f>
        <v>0</v>
      </c>
      <c r="U222" s="35"/>
      <c r="V222" s="35"/>
      <c r="W222" s="35"/>
      <c r="X222" s="35"/>
      <c r="Y222" s="35"/>
      <c r="Z222" s="35"/>
      <c r="AA222" s="35"/>
      <c r="AB222" s="35"/>
      <c r="AC222" s="35"/>
      <c r="AD222" s="35"/>
      <c r="AE222" s="35"/>
      <c r="AR222" s="198" t="s">
        <v>165</v>
      </c>
      <c r="AT222" s="198" t="s">
        <v>161</v>
      </c>
      <c r="AU222" s="198" t="s">
        <v>85</v>
      </c>
      <c r="AY222" s="18" t="s">
        <v>160</v>
      </c>
      <c r="BE222" s="199">
        <f>IF(N222="základní",J222,0)</f>
        <v>0</v>
      </c>
      <c r="BF222" s="199">
        <f>IF(N222="snížená",J222,0)</f>
        <v>0</v>
      </c>
      <c r="BG222" s="199">
        <f>IF(N222="zákl. přenesená",J222,0)</f>
        <v>0</v>
      </c>
      <c r="BH222" s="199">
        <f>IF(N222="sníž. přenesená",J222,0)</f>
        <v>0</v>
      </c>
      <c r="BI222" s="199">
        <f>IF(N222="nulová",J222,0)</f>
        <v>0</v>
      </c>
      <c r="BJ222" s="18" t="s">
        <v>85</v>
      </c>
      <c r="BK222" s="199">
        <f>ROUND(I222*H222,2)</f>
        <v>0</v>
      </c>
      <c r="BL222" s="18" t="s">
        <v>165</v>
      </c>
      <c r="BM222" s="198" t="s">
        <v>614</v>
      </c>
    </row>
    <row r="223" spans="2:63" s="12" customFormat="1" ht="25.9" customHeight="1">
      <c r="B223" s="172"/>
      <c r="C223" s="173"/>
      <c r="D223" s="174" t="s">
        <v>76</v>
      </c>
      <c r="E223" s="175" t="s">
        <v>158</v>
      </c>
      <c r="F223" s="175" t="s">
        <v>159</v>
      </c>
      <c r="G223" s="173"/>
      <c r="H223" s="173"/>
      <c r="I223" s="176"/>
      <c r="J223" s="177">
        <f>BK223</f>
        <v>0</v>
      </c>
      <c r="K223" s="173"/>
      <c r="L223" s="178"/>
      <c r="M223" s="179"/>
      <c r="N223" s="180"/>
      <c r="O223" s="180"/>
      <c r="P223" s="181">
        <f>SUM(P224:P251)</f>
        <v>0</v>
      </c>
      <c r="Q223" s="180"/>
      <c r="R223" s="181">
        <f>SUM(R224:R251)</f>
        <v>125.4329481</v>
      </c>
      <c r="S223" s="180"/>
      <c r="T223" s="182">
        <f>SUM(T224:T251)</f>
        <v>0</v>
      </c>
      <c r="AR223" s="183" t="s">
        <v>85</v>
      </c>
      <c r="AT223" s="184" t="s">
        <v>76</v>
      </c>
      <c r="AU223" s="184" t="s">
        <v>77</v>
      </c>
      <c r="AY223" s="183" t="s">
        <v>160</v>
      </c>
      <c r="BK223" s="185">
        <f>SUM(BK224:BK251)</f>
        <v>0</v>
      </c>
    </row>
    <row r="224" spans="1:65" s="2" customFormat="1" ht="33" customHeight="1">
      <c r="A224" s="35"/>
      <c r="B224" s="36"/>
      <c r="C224" s="186" t="s">
        <v>387</v>
      </c>
      <c r="D224" s="186" t="s">
        <v>161</v>
      </c>
      <c r="E224" s="187" t="s">
        <v>497</v>
      </c>
      <c r="F224" s="188" t="s">
        <v>498</v>
      </c>
      <c r="G224" s="189" t="s">
        <v>210</v>
      </c>
      <c r="H224" s="190">
        <v>12.17</v>
      </c>
      <c r="I224" s="191"/>
      <c r="J224" s="192">
        <f>ROUND(I224*H224,2)</f>
        <v>0</v>
      </c>
      <c r="K224" s="193"/>
      <c r="L224" s="40"/>
      <c r="M224" s="194" t="s">
        <v>1</v>
      </c>
      <c r="N224" s="195" t="s">
        <v>42</v>
      </c>
      <c r="O224" s="72"/>
      <c r="P224" s="196">
        <f>O224*H224</f>
        <v>0</v>
      </c>
      <c r="Q224" s="196">
        <v>0</v>
      </c>
      <c r="R224" s="196">
        <f>Q224*H224</f>
        <v>0</v>
      </c>
      <c r="S224" s="196">
        <v>0</v>
      </c>
      <c r="T224" s="197">
        <f>S224*H224</f>
        <v>0</v>
      </c>
      <c r="U224" s="35"/>
      <c r="V224" s="35"/>
      <c r="W224" s="35"/>
      <c r="X224" s="35"/>
      <c r="Y224" s="35"/>
      <c r="Z224" s="35"/>
      <c r="AA224" s="35"/>
      <c r="AB224" s="35"/>
      <c r="AC224" s="35"/>
      <c r="AD224" s="35"/>
      <c r="AE224" s="35"/>
      <c r="AR224" s="198" t="s">
        <v>165</v>
      </c>
      <c r="AT224" s="198" t="s">
        <v>161</v>
      </c>
      <c r="AU224" s="198" t="s">
        <v>85</v>
      </c>
      <c r="AY224" s="18" t="s">
        <v>160</v>
      </c>
      <c r="BE224" s="199">
        <f>IF(N224="základní",J224,0)</f>
        <v>0</v>
      </c>
      <c r="BF224" s="199">
        <f>IF(N224="snížená",J224,0)</f>
        <v>0</v>
      </c>
      <c r="BG224" s="199">
        <f>IF(N224="zákl. přenesená",J224,0)</f>
        <v>0</v>
      </c>
      <c r="BH224" s="199">
        <f>IF(N224="sníž. přenesená",J224,0)</f>
        <v>0</v>
      </c>
      <c r="BI224" s="199">
        <f>IF(N224="nulová",J224,0)</f>
        <v>0</v>
      </c>
      <c r="BJ224" s="18" t="s">
        <v>85</v>
      </c>
      <c r="BK224" s="199">
        <f>ROUND(I224*H224,2)</f>
        <v>0</v>
      </c>
      <c r="BL224" s="18" t="s">
        <v>165</v>
      </c>
      <c r="BM224" s="198" t="s">
        <v>801</v>
      </c>
    </row>
    <row r="225" spans="2:51" s="13" customFormat="1" ht="11.25">
      <c r="B225" s="202"/>
      <c r="C225" s="203"/>
      <c r="D225" s="204" t="s">
        <v>181</v>
      </c>
      <c r="E225" s="205" t="s">
        <v>1</v>
      </c>
      <c r="F225" s="206" t="s">
        <v>802</v>
      </c>
      <c r="G225" s="203"/>
      <c r="H225" s="207">
        <v>6.17</v>
      </c>
      <c r="I225" s="208"/>
      <c r="J225" s="203"/>
      <c r="K225" s="203"/>
      <c r="L225" s="209"/>
      <c r="M225" s="210"/>
      <c r="N225" s="211"/>
      <c r="O225" s="211"/>
      <c r="P225" s="211"/>
      <c r="Q225" s="211"/>
      <c r="R225" s="211"/>
      <c r="S225" s="211"/>
      <c r="T225" s="212"/>
      <c r="AT225" s="213" t="s">
        <v>181</v>
      </c>
      <c r="AU225" s="213" t="s">
        <v>85</v>
      </c>
      <c r="AV225" s="13" t="s">
        <v>87</v>
      </c>
      <c r="AW225" s="13" t="s">
        <v>32</v>
      </c>
      <c r="AX225" s="13" t="s">
        <v>77</v>
      </c>
      <c r="AY225" s="213" t="s">
        <v>160</v>
      </c>
    </row>
    <row r="226" spans="2:51" s="15" customFormat="1" ht="11.25">
      <c r="B226" s="245"/>
      <c r="C226" s="246"/>
      <c r="D226" s="204" t="s">
        <v>181</v>
      </c>
      <c r="E226" s="247" t="s">
        <v>1</v>
      </c>
      <c r="F226" s="248" t="s">
        <v>501</v>
      </c>
      <c r="G226" s="246"/>
      <c r="H226" s="249">
        <v>6.17</v>
      </c>
      <c r="I226" s="250"/>
      <c r="J226" s="246"/>
      <c r="K226" s="246"/>
      <c r="L226" s="251"/>
      <c r="M226" s="252"/>
      <c r="N226" s="253"/>
      <c r="O226" s="253"/>
      <c r="P226" s="253"/>
      <c r="Q226" s="253"/>
      <c r="R226" s="253"/>
      <c r="S226" s="253"/>
      <c r="T226" s="254"/>
      <c r="AT226" s="255" t="s">
        <v>181</v>
      </c>
      <c r="AU226" s="255" t="s">
        <v>85</v>
      </c>
      <c r="AV226" s="15" t="s">
        <v>170</v>
      </c>
      <c r="AW226" s="15" t="s">
        <v>32</v>
      </c>
      <c r="AX226" s="15" t="s">
        <v>77</v>
      </c>
      <c r="AY226" s="255" t="s">
        <v>160</v>
      </c>
    </row>
    <row r="227" spans="2:51" s="13" customFormat="1" ht="11.25">
      <c r="B227" s="202"/>
      <c r="C227" s="203"/>
      <c r="D227" s="204" t="s">
        <v>181</v>
      </c>
      <c r="E227" s="205" t="s">
        <v>1</v>
      </c>
      <c r="F227" s="206" t="s">
        <v>85</v>
      </c>
      <c r="G227" s="203"/>
      <c r="H227" s="207">
        <v>1</v>
      </c>
      <c r="I227" s="208"/>
      <c r="J227" s="203"/>
      <c r="K227" s="203"/>
      <c r="L227" s="209"/>
      <c r="M227" s="210"/>
      <c r="N227" s="211"/>
      <c r="O227" s="211"/>
      <c r="P227" s="211"/>
      <c r="Q227" s="211"/>
      <c r="R227" s="211"/>
      <c r="S227" s="211"/>
      <c r="T227" s="212"/>
      <c r="AT227" s="213" t="s">
        <v>181</v>
      </c>
      <c r="AU227" s="213" t="s">
        <v>85</v>
      </c>
      <c r="AV227" s="13" t="s">
        <v>87</v>
      </c>
      <c r="AW227" s="13" t="s">
        <v>32</v>
      </c>
      <c r="AX227" s="13" t="s">
        <v>77</v>
      </c>
      <c r="AY227" s="213" t="s">
        <v>160</v>
      </c>
    </row>
    <row r="228" spans="2:51" s="15" customFormat="1" ht="11.25">
      <c r="B228" s="245"/>
      <c r="C228" s="246"/>
      <c r="D228" s="204" t="s">
        <v>181</v>
      </c>
      <c r="E228" s="247" t="s">
        <v>1</v>
      </c>
      <c r="F228" s="248" t="s">
        <v>506</v>
      </c>
      <c r="G228" s="246"/>
      <c r="H228" s="249">
        <v>1</v>
      </c>
      <c r="I228" s="250"/>
      <c r="J228" s="246"/>
      <c r="K228" s="246"/>
      <c r="L228" s="251"/>
      <c r="M228" s="252"/>
      <c r="N228" s="253"/>
      <c r="O228" s="253"/>
      <c r="P228" s="253"/>
      <c r="Q228" s="253"/>
      <c r="R228" s="253"/>
      <c r="S228" s="253"/>
      <c r="T228" s="254"/>
      <c r="AT228" s="255" t="s">
        <v>181</v>
      </c>
      <c r="AU228" s="255" t="s">
        <v>85</v>
      </c>
      <c r="AV228" s="15" t="s">
        <v>170</v>
      </c>
      <c r="AW228" s="15" t="s">
        <v>32</v>
      </c>
      <c r="AX228" s="15" t="s">
        <v>77</v>
      </c>
      <c r="AY228" s="255" t="s">
        <v>160</v>
      </c>
    </row>
    <row r="229" spans="2:51" s="13" customFormat="1" ht="11.25">
      <c r="B229" s="202"/>
      <c r="C229" s="203"/>
      <c r="D229" s="204" t="s">
        <v>181</v>
      </c>
      <c r="E229" s="205" t="s">
        <v>1</v>
      </c>
      <c r="F229" s="206" t="s">
        <v>803</v>
      </c>
      <c r="G229" s="203"/>
      <c r="H229" s="207">
        <v>5</v>
      </c>
      <c r="I229" s="208"/>
      <c r="J229" s="203"/>
      <c r="K229" s="203"/>
      <c r="L229" s="209"/>
      <c r="M229" s="210"/>
      <c r="N229" s="211"/>
      <c r="O229" s="211"/>
      <c r="P229" s="211"/>
      <c r="Q229" s="211"/>
      <c r="R229" s="211"/>
      <c r="S229" s="211"/>
      <c r="T229" s="212"/>
      <c r="AT229" s="213" t="s">
        <v>181</v>
      </c>
      <c r="AU229" s="213" t="s">
        <v>85</v>
      </c>
      <c r="AV229" s="13" t="s">
        <v>87</v>
      </c>
      <c r="AW229" s="13" t="s">
        <v>32</v>
      </c>
      <c r="AX229" s="13" t="s">
        <v>77</v>
      </c>
      <c r="AY229" s="213" t="s">
        <v>160</v>
      </c>
    </row>
    <row r="230" spans="2:51" s="15" customFormat="1" ht="11.25">
      <c r="B230" s="245"/>
      <c r="C230" s="246"/>
      <c r="D230" s="204" t="s">
        <v>181</v>
      </c>
      <c r="E230" s="247" t="s">
        <v>1</v>
      </c>
      <c r="F230" s="248" t="s">
        <v>508</v>
      </c>
      <c r="G230" s="246"/>
      <c r="H230" s="249">
        <v>5</v>
      </c>
      <c r="I230" s="250"/>
      <c r="J230" s="246"/>
      <c r="K230" s="246"/>
      <c r="L230" s="251"/>
      <c r="M230" s="252"/>
      <c r="N230" s="253"/>
      <c r="O230" s="253"/>
      <c r="P230" s="253"/>
      <c r="Q230" s="253"/>
      <c r="R230" s="253"/>
      <c r="S230" s="253"/>
      <c r="T230" s="254"/>
      <c r="AT230" s="255" t="s">
        <v>181</v>
      </c>
      <c r="AU230" s="255" t="s">
        <v>85</v>
      </c>
      <c r="AV230" s="15" t="s">
        <v>170</v>
      </c>
      <c r="AW230" s="15" t="s">
        <v>32</v>
      </c>
      <c r="AX230" s="15" t="s">
        <v>77</v>
      </c>
      <c r="AY230" s="255" t="s">
        <v>160</v>
      </c>
    </row>
    <row r="231" spans="2:51" s="14" customFormat="1" ht="11.25">
      <c r="B231" s="223"/>
      <c r="C231" s="224"/>
      <c r="D231" s="204" t="s">
        <v>181</v>
      </c>
      <c r="E231" s="225" t="s">
        <v>1</v>
      </c>
      <c r="F231" s="226" t="s">
        <v>281</v>
      </c>
      <c r="G231" s="224"/>
      <c r="H231" s="227">
        <v>12.17</v>
      </c>
      <c r="I231" s="228"/>
      <c r="J231" s="224"/>
      <c r="K231" s="224"/>
      <c r="L231" s="229"/>
      <c r="M231" s="230"/>
      <c r="N231" s="231"/>
      <c r="O231" s="231"/>
      <c r="P231" s="231"/>
      <c r="Q231" s="231"/>
      <c r="R231" s="231"/>
      <c r="S231" s="231"/>
      <c r="T231" s="232"/>
      <c r="AT231" s="233" t="s">
        <v>181</v>
      </c>
      <c r="AU231" s="233" t="s">
        <v>85</v>
      </c>
      <c r="AV231" s="14" t="s">
        <v>165</v>
      </c>
      <c r="AW231" s="14" t="s">
        <v>32</v>
      </c>
      <c r="AX231" s="14" t="s">
        <v>85</v>
      </c>
      <c r="AY231" s="233" t="s">
        <v>160</v>
      </c>
    </row>
    <row r="232" spans="1:65" s="2" customFormat="1" ht="16.5" customHeight="1">
      <c r="A232" s="35"/>
      <c r="B232" s="36"/>
      <c r="C232" s="234" t="s">
        <v>393</v>
      </c>
      <c r="D232" s="234" t="s">
        <v>325</v>
      </c>
      <c r="E232" s="235" t="s">
        <v>510</v>
      </c>
      <c r="F232" s="236" t="s">
        <v>511</v>
      </c>
      <c r="G232" s="237" t="s">
        <v>164</v>
      </c>
      <c r="H232" s="238">
        <v>7</v>
      </c>
      <c r="I232" s="239"/>
      <c r="J232" s="240">
        <f>ROUND(I232*H232,2)</f>
        <v>0</v>
      </c>
      <c r="K232" s="241"/>
      <c r="L232" s="242"/>
      <c r="M232" s="243" t="s">
        <v>1</v>
      </c>
      <c r="N232" s="244" t="s">
        <v>42</v>
      </c>
      <c r="O232" s="72"/>
      <c r="P232" s="196">
        <f>O232*H232</f>
        <v>0</v>
      </c>
      <c r="Q232" s="196">
        <v>0</v>
      </c>
      <c r="R232" s="196">
        <f>Q232*H232</f>
        <v>0</v>
      </c>
      <c r="S232" s="196">
        <v>0</v>
      </c>
      <c r="T232" s="197">
        <f>S232*H232</f>
        <v>0</v>
      </c>
      <c r="U232" s="35"/>
      <c r="V232" s="35"/>
      <c r="W232" s="35"/>
      <c r="X232" s="35"/>
      <c r="Y232" s="35"/>
      <c r="Z232" s="35"/>
      <c r="AA232" s="35"/>
      <c r="AB232" s="35"/>
      <c r="AC232" s="35"/>
      <c r="AD232" s="35"/>
      <c r="AE232" s="35"/>
      <c r="AR232" s="198" t="s">
        <v>198</v>
      </c>
      <c r="AT232" s="198" t="s">
        <v>325</v>
      </c>
      <c r="AU232" s="198" t="s">
        <v>85</v>
      </c>
      <c r="AY232" s="18" t="s">
        <v>160</v>
      </c>
      <c r="BE232" s="199">
        <f>IF(N232="základní",J232,0)</f>
        <v>0</v>
      </c>
      <c r="BF232" s="199">
        <f>IF(N232="snížená",J232,0)</f>
        <v>0</v>
      </c>
      <c r="BG232" s="199">
        <f>IF(N232="zákl. přenesená",J232,0)</f>
        <v>0</v>
      </c>
      <c r="BH232" s="199">
        <f>IF(N232="sníž. přenesená",J232,0)</f>
        <v>0</v>
      </c>
      <c r="BI232" s="199">
        <f>IF(N232="nulová",J232,0)</f>
        <v>0</v>
      </c>
      <c r="BJ232" s="18" t="s">
        <v>85</v>
      </c>
      <c r="BK232" s="199">
        <f>ROUND(I232*H232,2)</f>
        <v>0</v>
      </c>
      <c r="BL232" s="18" t="s">
        <v>165</v>
      </c>
      <c r="BM232" s="198" t="s">
        <v>804</v>
      </c>
    </row>
    <row r="233" spans="1:47" s="2" customFormat="1" ht="19.5">
      <c r="A233" s="35"/>
      <c r="B233" s="36"/>
      <c r="C233" s="37"/>
      <c r="D233" s="204" t="s">
        <v>187</v>
      </c>
      <c r="E233" s="37"/>
      <c r="F233" s="214" t="s">
        <v>513</v>
      </c>
      <c r="G233" s="37"/>
      <c r="H233" s="37"/>
      <c r="I233" s="215"/>
      <c r="J233" s="37"/>
      <c r="K233" s="37"/>
      <c r="L233" s="40"/>
      <c r="M233" s="216"/>
      <c r="N233" s="217"/>
      <c r="O233" s="72"/>
      <c r="P233" s="72"/>
      <c r="Q233" s="72"/>
      <c r="R233" s="72"/>
      <c r="S233" s="72"/>
      <c r="T233" s="73"/>
      <c r="U233" s="35"/>
      <c r="V233" s="35"/>
      <c r="W233" s="35"/>
      <c r="X233" s="35"/>
      <c r="Y233" s="35"/>
      <c r="Z233" s="35"/>
      <c r="AA233" s="35"/>
      <c r="AB233" s="35"/>
      <c r="AC233" s="35"/>
      <c r="AD233" s="35"/>
      <c r="AE233" s="35"/>
      <c r="AT233" s="18" t="s">
        <v>187</v>
      </c>
      <c r="AU233" s="18" t="s">
        <v>85</v>
      </c>
    </row>
    <row r="234" spans="1:65" s="2" customFormat="1" ht="16.5" customHeight="1">
      <c r="A234" s="35"/>
      <c r="B234" s="36"/>
      <c r="C234" s="234" t="s">
        <v>397</v>
      </c>
      <c r="D234" s="234" t="s">
        <v>325</v>
      </c>
      <c r="E234" s="235" t="s">
        <v>514</v>
      </c>
      <c r="F234" s="236" t="s">
        <v>515</v>
      </c>
      <c r="G234" s="237" t="s">
        <v>164</v>
      </c>
      <c r="H234" s="238">
        <v>1</v>
      </c>
      <c r="I234" s="239"/>
      <c r="J234" s="240">
        <f>ROUND(I234*H234,2)</f>
        <v>0</v>
      </c>
      <c r="K234" s="241"/>
      <c r="L234" s="242"/>
      <c r="M234" s="243" t="s">
        <v>1</v>
      </c>
      <c r="N234" s="244" t="s">
        <v>42</v>
      </c>
      <c r="O234" s="72"/>
      <c r="P234" s="196">
        <f>O234*H234</f>
        <v>0</v>
      </c>
      <c r="Q234" s="196">
        <v>0</v>
      </c>
      <c r="R234" s="196">
        <f>Q234*H234</f>
        <v>0</v>
      </c>
      <c r="S234" s="196">
        <v>0</v>
      </c>
      <c r="T234" s="197">
        <f>S234*H234</f>
        <v>0</v>
      </c>
      <c r="U234" s="35"/>
      <c r="V234" s="35"/>
      <c r="W234" s="35"/>
      <c r="X234" s="35"/>
      <c r="Y234" s="35"/>
      <c r="Z234" s="35"/>
      <c r="AA234" s="35"/>
      <c r="AB234" s="35"/>
      <c r="AC234" s="35"/>
      <c r="AD234" s="35"/>
      <c r="AE234" s="35"/>
      <c r="AR234" s="198" t="s">
        <v>198</v>
      </c>
      <c r="AT234" s="198" t="s">
        <v>325</v>
      </c>
      <c r="AU234" s="198" t="s">
        <v>85</v>
      </c>
      <c r="AY234" s="18" t="s">
        <v>160</v>
      </c>
      <c r="BE234" s="199">
        <f>IF(N234="základní",J234,0)</f>
        <v>0</v>
      </c>
      <c r="BF234" s="199">
        <f>IF(N234="snížená",J234,0)</f>
        <v>0</v>
      </c>
      <c r="BG234" s="199">
        <f>IF(N234="zákl. přenesená",J234,0)</f>
        <v>0</v>
      </c>
      <c r="BH234" s="199">
        <f>IF(N234="sníž. přenesená",J234,0)</f>
        <v>0</v>
      </c>
      <c r="BI234" s="199">
        <f>IF(N234="nulová",J234,0)</f>
        <v>0</v>
      </c>
      <c r="BJ234" s="18" t="s">
        <v>85</v>
      </c>
      <c r="BK234" s="199">
        <f>ROUND(I234*H234,2)</f>
        <v>0</v>
      </c>
      <c r="BL234" s="18" t="s">
        <v>165</v>
      </c>
      <c r="BM234" s="198" t="s">
        <v>805</v>
      </c>
    </row>
    <row r="235" spans="1:65" s="2" customFormat="1" ht="16.5" customHeight="1">
      <c r="A235" s="35"/>
      <c r="B235" s="36"/>
      <c r="C235" s="234" t="s">
        <v>401</v>
      </c>
      <c r="D235" s="234" t="s">
        <v>325</v>
      </c>
      <c r="E235" s="235" t="s">
        <v>518</v>
      </c>
      <c r="F235" s="236" t="s">
        <v>519</v>
      </c>
      <c r="G235" s="237" t="s">
        <v>164</v>
      </c>
      <c r="H235" s="238">
        <v>6</v>
      </c>
      <c r="I235" s="239"/>
      <c r="J235" s="240">
        <f>ROUND(I235*H235,2)</f>
        <v>0</v>
      </c>
      <c r="K235" s="241"/>
      <c r="L235" s="242"/>
      <c r="M235" s="243" t="s">
        <v>1</v>
      </c>
      <c r="N235" s="244" t="s">
        <v>42</v>
      </c>
      <c r="O235" s="72"/>
      <c r="P235" s="196">
        <f>O235*H235</f>
        <v>0</v>
      </c>
      <c r="Q235" s="196">
        <v>0</v>
      </c>
      <c r="R235" s="196">
        <f>Q235*H235</f>
        <v>0</v>
      </c>
      <c r="S235" s="196">
        <v>0</v>
      </c>
      <c r="T235" s="197">
        <f>S235*H235</f>
        <v>0</v>
      </c>
      <c r="U235" s="35"/>
      <c r="V235" s="35"/>
      <c r="W235" s="35"/>
      <c r="X235" s="35"/>
      <c r="Y235" s="35"/>
      <c r="Z235" s="35"/>
      <c r="AA235" s="35"/>
      <c r="AB235" s="35"/>
      <c r="AC235" s="35"/>
      <c r="AD235" s="35"/>
      <c r="AE235" s="35"/>
      <c r="AR235" s="198" t="s">
        <v>198</v>
      </c>
      <c r="AT235" s="198" t="s">
        <v>325</v>
      </c>
      <c r="AU235" s="198" t="s">
        <v>85</v>
      </c>
      <c r="AY235" s="18" t="s">
        <v>160</v>
      </c>
      <c r="BE235" s="199">
        <f>IF(N235="základní",J235,0)</f>
        <v>0</v>
      </c>
      <c r="BF235" s="199">
        <f>IF(N235="snížená",J235,0)</f>
        <v>0</v>
      </c>
      <c r="BG235" s="199">
        <f>IF(N235="zákl. přenesená",J235,0)</f>
        <v>0</v>
      </c>
      <c r="BH235" s="199">
        <f>IF(N235="sníž. přenesená",J235,0)</f>
        <v>0</v>
      </c>
      <c r="BI235" s="199">
        <f>IF(N235="nulová",J235,0)</f>
        <v>0</v>
      </c>
      <c r="BJ235" s="18" t="s">
        <v>85</v>
      </c>
      <c r="BK235" s="199">
        <f>ROUND(I235*H235,2)</f>
        <v>0</v>
      </c>
      <c r="BL235" s="18" t="s">
        <v>165</v>
      </c>
      <c r="BM235" s="198" t="s">
        <v>806</v>
      </c>
    </row>
    <row r="236" spans="1:47" s="2" customFormat="1" ht="19.5">
      <c r="A236" s="35"/>
      <c r="B236" s="36"/>
      <c r="C236" s="37"/>
      <c r="D236" s="204" t="s">
        <v>187</v>
      </c>
      <c r="E236" s="37"/>
      <c r="F236" s="214" t="s">
        <v>513</v>
      </c>
      <c r="G236" s="37"/>
      <c r="H236" s="37"/>
      <c r="I236" s="215"/>
      <c r="J236" s="37"/>
      <c r="K236" s="37"/>
      <c r="L236" s="40"/>
      <c r="M236" s="216"/>
      <c r="N236" s="217"/>
      <c r="O236" s="72"/>
      <c r="P236" s="72"/>
      <c r="Q236" s="72"/>
      <c r="R236" s="72"/>
      <c r="S236" s="72"/>
      <c r="T236" s="73"/>
      <c r="U236" s="35"/>
      <c r="V236" s="35"/>
      <c r="W236" s="35"/>
      <c r="X236" s="35"/>
      <c r="Y236" s="35"/>
      <c r="Z236" s="35"/>
      <c r="AA236" s="35"/>
      <c r="AB236" s="35"/>
      <c r="AC236" s="35"/>
      <c r="AD236" s="35"/>
      <c r="AE236" s="35"/>
      <c r="AT236" s="18" t="s">
        <v>187</v>
      </c>
      <c r="AU236" s="18" t="s">
        <v>85</v>
      </c>
    </row>
    <row r="237" spans="1:65" s="2" customFormat="1" ht="21.75" customHeight="1">
      <c r="A237" s="35"/>
      <c r="B237" s="36"/>
      <c r="C237" s="186" t="s">
        <v>405</v>
      </c>
      <c r="D237" s="186" t="s">
        <v>161</v>
      </c>
      <c r="E237" s="187" t="s">
        <v>530</v>
      </c>
      <c r="F237" s="188" t="s">
        <v>531</v>
      </c>
      <c r="G237" s="189" t="s">
        <v>210</v>
      </c>
      <c r="H237" s="190">
        <v>381.74</v>
      </c>
      <c r="I237" s="191"/>
      <c r="J237" s="192">
        <f>ROUND(I237*H237,2)</f>
        <v>0</v>
      </c>
      <c r="K237" s="193"/>
      <c r="L237" s="40"/>
      <c r="M237" s="194" t="s">
        <v>1</v>
      </c>
      <c r="N237" s="195" t="s">
        <v>42</v>
      </c>
      <c r="O237" s="72"/>
      <c r="P237" s="196">
        <f>O237*H237</f>
        <v>0</v>
      </c>
      <c r="Q237" s="196">
        <v>0.1295</v>
      </c>
      <c r="R237" s="196">
        <f>Q237*H237</f>
        <v>49.43533</v>
      </c>
      <c r="S237" s="196">
        <v>0</v>
      </c>
      <c r="T237" s="197">
        <f>S237*H237</f>
        <v>0</v>
      </c>
      <c r="U237" s="35"/>
      <c r="V237" s="35"/>
      <c r="W237" s="35"/>
      <c r="X237" s="35"/>
      <c r="Y237" s="35"/>
      <c r="Z237" s="35"/>
      <c r="AA237" s="35"/>
      <c r="AB237" s="35"/>
      <c r="AC237" s="35"/>
      <c r="AD237" s="35"/>
      <c r="AE237" s="35"/>
      <c r="AR237" s="198" t="s">
        <v>165</v>
      </c>
      <c r="AT237" s="198" t="s">
        <v>161</v>
      </c>
      <c r="AU237" s="198" t="s">
        <v>85</v>
      </c>
      <c r="AY237" s="18" t="s">
        <v>160</v>
      </c>
      <c r="BE237" s="199">
        <f>IF(N237="základní",J237,0)</f>
        <v>0</v>
      </c>
      <c r="BF237" s="199">
        <f>IF(N237="snížená",J237,0)</f>
        <v>0</v>
      </c>
      <c r="BG237" s="199">
        <f>IF(N237="zákl. přenesená",J237,0)</f>
        <v>0</v>
      </c>
      <c r="BH237" s="199">
        <f>IF(N237="sníž. přenesená",J237,0)</f>
        <v>0</v>
      </c>
      <c r="BI237" s="199">
        <f>IF(N237="nulová",J237,0)</f>
        <v>0</v>
      </c>
      <c r="BJ237" s="18" t="s">
        <v>85</v>
      </c>
      <c r="BK237" s="199">
        <f>ROUND(I237*H237,2)</f>
        <v>0</v>
      </c>
      <c r="BL237" s="18" t="s">
        <v>165</v>
      </c>
      <c r="BM237" s="198" t="s">
        <v>625</v>
      </c>
    </row>
    <row r="238" spans="2:51" s="13" customFormat="1" ht="11.25">
      <c r="B238" s="202"/>
      <c r="C238" s="203"/>
      <c r="D238" s="204" t="s">
        <v>181</v>
      </c>
      <c r="E238" s="205" t="s">
        <v>1</v>
      </c>
      <c r="F238" s="206" t="s">
        <v>807</v>
      </c>
      <c r="G238" s="203"/>
      <c r="H238" s="207">
        <v>43.42</v>
      </c>
      <c r="I238" s="208"/>
      <c r="J238" s="203"/>
      <c r="K238" s="203"/>
      <c r="L238" s="209"/>
      <c r="M238" s="210"/>
      <c r="N238" s="211"/>
      <c r="O238" s="211"/>
      <c r="P238" s="211"/>
      <c r="Q238" s="211"/>
      <c r="R238" s="211"/>
      <c r="S238" s="211"/>
      <c r="T238" s="212"/>
      <c r="AT238" s="213" t="s">
        <v>181</v>
      </c>
      <c r="AU238" s="213" t="s">
        <v>85</v>
      </c>
      <c r="AV238" s="13" t="s">
        <v>87</v>
      </c>
      <c r="AW238" s="13" t="s">
        <v>32</v>
      </c>
      <c r="AX238" s="13" t="s">
        <v>77</v>
      </c>
      <c r="AY238" s="213" t="s">
        <v>160</v>
      </c>
    </row>
    <row r="239" spans="2:51" s="13" customFormat="1" ht="22.5">
      <c r="B239" s="202"/>
      <c r="C239" s="203"/>
      <c r="D239" s="204" t="s">
        <v>181</v>
      </c>
      <c r="E239" s="205" t="s">
        <v>1</v>
      </c>
      <c r="F239" s="206" t="s">
        <v>808</v>
      </c>
      <c r="G239" s="203"/>
      <c r="H239" s="207">
        <v>338.32</v>
      </c>
      <c r="I239" s="208"/>
      <c r="J239" s="203"/>
      <c r="K239" s="203"/>
      <c r="L239" s="209"/>
      <c r="M239" s="210"/>
      <c r="N239" s="211"/>
      <c r="O239" s="211"/>
      <c r="P239" s="211"/>
      <c r="Q239" s="211"/>
      <c r="R239" s="211"/>
      <c r="S239" s="211"/>
      <c r="T239" s="212"/>
      <c r="AT239" s="213" t="s">
        <v>181</v>
      </c>
      <c r="AU239" s="213" t="s">
        <v>85</v>
      </c>
      <c r="AV239" s="13" t="s">
        <v>87</v>
      </c>
      <c r="AW239" s="13" t="s">
        <v>32</v>
      </c>
      <c r="AX239" s="13" t="s">
        <v>77</v>
      </c>
      <c r="AY239" s="213" t="s">
        <v>160</v>
      </c>
    </row>
    <row r="240" spans="2:51" s="14" customFormat="1" ht="11.25">
      <c r="B240" s="223"/>
      <c r="C240" s="224"/>
      <c r="D240" s="204" t="s">
        <v>181</v>
      </c>
      <c r="E240" s="225" t="s">
        <v>1</v>
      </c>
      <c r="F240" s="226" t="s">
        <v>281</v>
      </c>
      <c r="G240" s="224"/>
      <c r="H240" s="227">
        <v>381.74</v>
      </c>
      <c r="I240" s="228"/>
      <c r="J240" s="224"/>
      <c r="K240" s="224"/>
      <c r="L240" s="229"/>
      <c r="M240" s="230"/>
      <c r="N240" s="231"/>
      <c r="O240" s="231"/>
      <c r="P240" s="231"/>
      <c r="Q240" s="231"/>
      <c r="R240" s="231"/>
      <c r="S240" s="231"/>
      <c r="T240" s="232"/>
      <c r="AT240" s="233" t="s">
        <v>181</v>
      </c>
      <c r="AU240" s="233" t="s">
        <v>85</v>
      </c>
      <c r="AV240" s="14" t="s">
        <v>165</v>
      </c>
      <c r="AW240" s="14" t="s">
        <v>32</v>
      </c>
      <c r="AX240" s="14" t="s">
        <v>85</v>
      </c>
      <c r="AY240" s="233" t="s">
        <v>160</v>
      </c>
    </row>
    <row r="241" spans="1:65" s="2" customFormat="1" ht="16.5" customHeight="1">
      <c r="A241" s="35"/>
      <c r="B241" s="36"/>
      <c r="C241" s="234" t="s">
        <v>350</v>
      </c>
      <c r="D241" s="234" t="s">
        <v>325</v>
      </c>
      <c r="E241" s="235" t="s">
        <v>535</v>
      </c>
      <c r="F241" s="236" t="s">
        <v>536</v>
      </c>
      <c r="G241" s="237" t="s">
        <v>210</v>
      </c>
      <c r="H241" s="238">
        <v>400.827</v>
      </c>
      <c r="I241" s="239"/>
      <c r="J241" s="240">
        <f>ROUND(I241*H241,2)</f>
        <v>0</v>
      </c>
      <c r="K241" s="241"/>
      <c r="L241" s="242"/>
      <c r="M241" s="243" t="s">
        <v>1</v>
      </c>
      <c r="N241" s="244" t="s">
        <v>42</v>
      </c>
      <c r="O241" s="72"/>
      <c r="P241" s="196">
        <f>O241*H241</f>
        <v>0</v>
      </c>
      <c r="Q241" s="196">
        <v>0.055</v>
      </c>
      <c r="R241" s="196">
        <f>Q241*H241</f>
        <v>22.045485</v>
      </c>
      <c r="S241" s="196">
        <v>0</v>
      </c>
      <c r="T241" s="197">
        <f>S241*H241</f>
        <v>0</v>
      </c>
      <c r="U241" s="35"/>
      <c r="V241" s="35"/>
      <c r="W241" s="35"/>
      <c r="X241" s="35"/>
      <c r="Y241" s="35"/>
      <c r="Z241" s="35"/>
      <c r="AA241" s="35"/>
      <c r="AB241" s="35"/>
      <c r="AC241" s="35"/>
      <c r="AD241" s="35"/>
      <c r="AE241" s="35"/>
      <c r="AR241" s="198" t="s">
        <v>198</v>
      </c>
      <c r="AT241" s="198" t="s">
        <v>325</v>
      </c>
      <c r="AU241" s="198" t="s">
        <v>85</v>
      </c>
      <c r="AY241" s="18" t="s">
        <v>160</v>
      </c>
      <c r="BE241" s="199">
        <f>IF(N241="základní",J241,0)</f>
        <v>0</v>
      </c>
      <c r="BF241" s="199">
        <f>IF(N241="snížená",J241,0)</f>
        <v>0</v>
      </c>
      <c r="BG241" s="199">
        <f>IF(N241="zákl. přenesená",J241,0)</f>
        <v>0</v>
      </c>
      <c r="BH241" s="199">
        <f>IF(N241="sníž. přenesená",J241,0)</f>
        <v>0</v>
      </c>
      <c r="BI241" s="199">
        <f>IF(N241="nulová",J241,0)</f>
        <v>0</v>
      </c>
      <c r="BJ241" s="18" t="s">
        <v>85</v>
      </c>
      <c r="BK241" s="199">
        <f>ROUND(I241*H241,2)</f>
        <v>0</v>
      </c>
      <c r="BL241" s="18" t="s">
        <v>165</v>
      </c>
      <c r="BM241" s="198" t="s">
        <v>627</v>
      </c>
    </row>
    <row r="242" spans="1:47" s="2" customFormat="1" ht="19.5">
      <c r="A242" s="35"/>
      <c r="B242" s="36"/>
      <c r="C242" s="37"/>
      <c r="D242" s="204" t="s">
        <v>187</v>
      </c>
      <c r="E242" s="37"/>
      <c r="F242" s="214" t="s">
        <v>538</v>
      </c>
      <c r="G242" s="37"/>
      <c r="H242" s="37"/>
      <c r="I242" s="215"/>
      <c r="J242" s="37"/>
      <c r="K242" s="37"/>
      <c r="L242" s="40"/>
      <c r="M242" s="216"/>
      <c r="N242" s="217"/>
      <c r="O242" s="72"/>
      <c r="P242" s="72"/>
      <c r="Q242" s="72"/>
      <c r="R242" s="72"/>
      <c r="S242" s="72"/>
      <c r="T242" s="73"/>
      <c r="U242" s="35"/>
      <c r="V242" s="35"/>
      <c r="W242" s="35"/>
      <c r="X242" s="35"/>
      <c r="Y242" s="35"/>
      <c r="Z242" s="35"/>
      <c r="AA242" s="35"/>
      <c r="AB242" s="35"/>
      <c r="AC242" s="35"/>
      <c r="AD242" s="35"/>
      <c r="AE242" s="35"/>
      <c r="AT242" s="18" t="s">
        <v>187</v>
      </c>
      <c r="AU242" s="18" t="s">
        <v>85</v>
      </c>
    </row>
    <row r="243" spans="2:51" s="13" customFormat="1" ht="11.25">
      <c r="B243" s="202"/>
      <c r="C243" s="203"/>
      <c r="D243" s="204" t="s">
        <v>181</v>
      </c>
      <c r="E243" s="203"/>
      <c r="F243" s="206" t="s">
        <v>809</v>
      </c>
      <c r="G243" s="203"/>
      <c r="H243" s="207">
        <v>400.827</v>
      </c>
      <c r="I243" s="208"/>
      <c r="J243" s="203"/>
      <c r="K243" s="203"/>
      <c r="L243" s="209"/>
      <c r="M243" s="210"/>
      <c r="N243" s="211"/>
      <c r="O243" s="211"/>
      <c r="P243" s="211"/>
      <c r="Q243" s="211"/>
      <c r="R243" s="211"/>
      <c r="S243" s="211"/>
      <c r="T243" s="212"/>
      <c r="AT243" s="213" t="s">
        <v>181</v>
      </c>
      <c r="AU243" s="213" t="s">
        <v>85</v>
      </c>
      <c r="AV243" s="13" t="s">
        <v>87</v>
      </c>
      <c r="AW243" s="13" t="s">
        <v>4</v>
      </c>
      <c r="AX243" s="13" t="s">
        <v>85</v>
      </c>
      <c r="AY243" s="213" t="s">
        <v>160</v>
      </c>
    </row>
    <row r="244" spans="1:65" s="2" customFormat="1" ht="16.5" customHeight="1">
      <c r="A244" s="35"/>
      <c r="B244" s="36"/>
      <c r="C244" s="186" t="s">
        <v>412</v>
      </c>
      <c r="D244" s="186" t="s">
        <v>161</v>
      </c>
      <c r="E244" s="187" t="s">
        <v>810</v>
      </c>
      <c r="F244" s="188" t="s">
        <v>811</v>
      </c>
      <c r="G244" s="189" t="s">
        <v>210</v>
      </c>
      <c r="H244" s="190">
        <v>296.51</v>
      </c>
      <c r="I244" s="191"/>
      <c r="J244" s="192">
        <f>ROUND(I244*H244,2)</f>
        <v>0</v>
      </c>
      <c r="K244" s="193"/>
      <c r="L244" s="40"/>
      <c r="M244" s="194" t="s">
        <v>1</v>
      </c>
      <c r="N244" s="195" t="s">
        <v>42</v>
      </c>
      <c r="O244" s="72"/>
      <c r="P244" s="196">
        <f>O244*H244</f>
        <v>0</v>
      </c>
      <c r="Q244" s="196">
        <v>0.1295</v>
      </c>
      <c r="R244" s="196">
        <f>Q244*H244</f>
        <v>38.398045</v>
      </c>
      <c r="S244" s="196">
        <v>0</v>
      </c>
      <c r="T244" s="197">
        <f>S244*H244</f>
        <v>0</v>
      </c>
      <c r="U244" s="35"/>
      <c r="V244" s="35"/>
      <c r="W244" s="35"/>
      <c r="X244" s="35"/>
      <c r="Y244" s="35"/>
      <c r="Z244" s="35"/>
      <c r="AA244" s="35"/>
      <c r="AB244" s="35"/>
      <c r="AC244" s="35"/>
      <c r="AD244" s="35"/>
      <c r="AE244" s="35"/>
      <c r="AR244" s="198" t="s">
        <v>165</v>
      </c>
      <c r="AT244" s="198" t="s">
        <v>161</v>
      </c>
      <c r="AU244" s="198" t="s">
        <v>85</v>
      </c>
      <c r="AY244" s="18" t="s">
        <v>160</v>
      </c>
      <c r="BE244" s="199">
        <f>IF(N244="základní",J244,0)</f>
        <v>0</v>
      </c>
      <c r="BF244" s="199">
        <f>IF(N244="snížená",J244,0)</f>
        <v>0</v>
      </c>
      <c r="BG244" s="199">
        <f>IF(N244="zákl. přenesená",J244,0)</f>
        <v>0</v>
      </c>
      <c r="BH244" s="199">
        <f>IF(N244="sníž. přenesená",J244,0)</f>
        <v>0</v>
      </c>
      <c r="BI244" s="199">
        <f>IF(N244="nulová",J244,0)</f>
        <v>0</v>
      </c>
      <c r="BJ244" s="18" t="s">
        <v>85</v>
      </c>
      <c r="BK244" s="199">
        <f>ROUND(I244*H244,2)</f>
        <v>0</v>
      </c>
      <c r="BL244" s="18" t="s">
        <v>165</v>
      </c>
      <c r="BM244" s="198" t="s">
        <v>812</v>
      </c>
    </row>
    <row r="245" spans="2:51" s="13" customFormat="1" ht="22.5">
      <c r="B245" s="202"/>
      <c r="C245" s="203"/>
      <c r="D245" s="204" t="s">
        <v>181</v>
      </c>
      <c r="E245" s="205" t="s">
        <v>1</v>
      </c>
      <c r="F245" s="206" t="s">
        <v>813</v>
      </c>
      <c r="G245" s="203"/>
      <c r="H245" s="207">
        <v>296.51</v>
      </c>
      <c r="I245" s="208"/>
      <c r="J245" s="203"/>
      <c r="K245" s="203"/>
      <c r="L245" s="209"/>
      <c r="M245" s="210"/>
      <c r="N245" s="211"/>
      <c r="O245" s="211"/>
      <c r="P245" s="211"/>
      <c r="Q245" s="211"/>
      <c r="R245" s="211"/>
      <c r="S245" s="211"/>
      <c r="T245" s="212"/>
      <c r="AT245" s="213" t="s">
        <v>181</v>
      </c>
      <c r="AU245" s="213" t="s">
        <v>85</v>
      </c>
      <c r="AV245" s="13" t="s">
        <v>87</v>
      </c>
      <c r="AW245" s="13" t="s">
        <v>32</v>
      </c>
      <c r="AX245" s="13" t="s">
        <v>85</v>
      </c>
      <c r="AY245" s="213" t="s">
        <v>160</v>
      </c>
    </row>
    <row r="246" spans="1:65" s="2" customFormat="1" ht="21.75" customHeight="1">
      <c r="A246" s="35"/>
      <c r="B246" s="36"/>
      <c r="C246" s="186" t="s">
        <v>416</v>
      </c>
      <c r="D246" s="186" t="s">
        <v>161</v>
      </c>
      <c r="E246" s="187" t="s">
        <v>814</v>
      </c>
      <c r="F246" s="188" t="s">
        <v>815</v>
      </c>
      <c r="G246" s="189" t="s">
        <v>210</v>
      </c>
      <c r="H246" s="190">
        <v>69.03</v>
      </c>
      <c r="I246" s="191"/>
      <c r="J246" s="192">
        <f>ROUND(I246*H246,2)</f>
        <v>0</v>
      </c>
      <c r="K246" s="193"/>
      <c r="L246" s="40"/>
      <c r="M246" s="194" t="s">
        <v>1</v>
      </c>
      <c r="N246" s="195" t="s">
        <v>42</v>
      </c>
      <c r="O246" s="72"/>
      <c r="P246" s="196">
        <f>O246*H246</f>
        <v>0</v>
      </c>
      <c r="Q246" s="196">
        <v>0.14067</v>
      </c>
      <c r="R246" s="196">
        <f>Q246*H246</f>
        <v>9.7104501</v>
      </c>
      <c r="S246" s="196">
        <v>0</v>
      </c>
      <c r="T246" s="197">
        <f>S246*H246</f>
        <v>0</v>
      </c>
      <c r="U246" s="35"/>
      <c r="V246" s="35"/>
      <c r="W246" s="35"/>
      <c r="X246" s="35"/>
      <c r="Y246" s="35"/>
      <c r="Z246" s="35"/>
      <c r="AA246" s="35"/>
      <c r="AB246" s="35"/>
      <c r="AC246" s="35"/>
      <c r="AD246" s="35"/>
      <c r="AE246" s="35"/>
      <c r="AR246" s="198" t="s">
        <v>165</v>
      </c>
      <c r="AT246" s="198" t="s">
        <v>161</v>
      </c>
      <c r="AU246" s="198" t="s">
        <v>85</v>
      </c>
      <c r="AY246" s="18" t="s">
        <v>160</v>
      </c>
      <c r="BE246" s="199">
        <f>IF(N246="základní",J246,0)</f>
        <v>0</v>
      </c>
      <c r="BF246" s="199">
        <f>IF(N246="snížená",J246,0)</f>
        <v>0</v>
      </c>
      <c r="BG246" s="199">
        <f>IF(N246="zákl. přenesená",J246,0)</f>
        <v>0</v>
      </c>
      <c r="BH246" s="199">
        <f>IF(N246="sníž. přenesená",J246,0)</f>
        <v>0</v>
      </c>
      <c r="BI246" s="199">
        <f>IF(N246="nulová",J246,0)</f>
        <v>0</v>
      </c>
      <c r="BJ246" s="18" t="s">
        <v>85</v>
      </c>
      <c r="BK246" s="199">
        <f>ROUND(I246*H246,2)</f>
        <v>0</v>
      </c>
      <c r="BL246" s="18" t="s">
        <v>165</v>
      </c>
      <c r="BM246" s="198" t="s">
        <v>816</v>
      </c>
    </row>
    <row r="247" spans="2:51" s="13" customFormat="1" ht="11.25">
      <c r="B247" s="202"/>
      <c r="C247" s="203"/>
      <c r="D247" s="204" t="s">
        <v>181</v>
      </c>
      <c r="E247" s="205" t="s">
        <v>1</v>
      </c>
      <c r="F247" s="206" t="s">
        <v>817</v>
      </c>
      <c r="G247" s="203"/>
      <c r="H247" s="207">
        <v>69.03</v>
      </c>
      <c r="I247" s="208"/>
      <c r="J247" s="203"/>
      <c r="K247" s="203"/>
      <c r="L247" s="209"/>
      <c r="M247" s="210"/>
      <c r="N247" s="211"/>
      <c r="O247" s="211"/>
      <c r="P247" s="211"/>
      <c r="Q247" s="211"/>
      <c r="R247" s="211"/>
      <c r="S247" s="211"/>
      <c r="T247" s="212"/>
      <c r="AT247" s="213" t="s">
        <v>181</v>
      </c>
      <c r="AU247" s="213" t="s">
        <v>85</v>
      </c>
      <c r="AV247" s="13" t="s">
        <v>87</v>
      </c>
      <c r="AW247" s="13" t="s">
        <v>32</v>
      </c>
      <c r="AX247" s="13" t="s">
        <v>85</v>
      </c>
      <c r="AY247" s="213" t="s">
        <v>160</v>
      </c>
    </row>
    <row r="248" spans="1:65" s="2" customFormat="1" ht="16.5" customHeight="1">
      <c r="A248" s="35"/>
      <c r="B248" s="36"/>
      <c r="C248" s="234" t="s">
        <v>421</v>
      </c>
      <c r="D248" s="234" t="s">
        <v>325</v>
      </c>
      <c r="E248" s="235" t="s">
        <v>818</v>
      </c>
      <c r="F248" s="236" t="s">
        <v>819</v>
      </c>
      <c r="G248" s="237" t="s">
        <v>210</v>
      </c>
      <c r="H248" s="238">
        <v>70.411</v>
      </c>
      <c r="I248" s="239"/>
      <c r="J248" s="240">
        <f>ROUND(I248*H248,2)</f>
        <v>0</v>
      </c>
      <c r="K248" s="241"/>
      <c r="L248" s="242"/>
      <c r="M248" s="243" t="s">
        <v>1</v>
      </c>
      <c r="N248" s="244" t="s">
        <v>42</v>
      </c>
      <c r="O248" s="72"/>
      <c r="P248" s="196">
        <f>O248*H248</f>
        <v>0</v>
      </c>
      <c r="Q248" s="196">
        <v>0.082</v>
      </c>
      <c r="R248" s="196">
        <f>Q248*H248</f>
        <v>5.773702</v>
      </c>
      <c r="S248" s="196">
        <v>0</v>
      </c>
      <c r="T248" s="197">
        <f>S248*H248</f>
        <v>0</v>
      </c>
      <c r="U248" s="35"/>
      <c r="V248" s="35"/>
      <c r="W248" s="35"/>
      <c r="X248" s="35"/>
      <c r="Y248" s="35"/>
      <c r="Z248" s="35"/>
      <c r="AA248" s="35"/>
      <c r="AB248" s="35"/>
      <c r="AC248" s="35"/>
      <c r="AD248" s="35"/>
      <c r="AE248" s="35"/>
      <c r="AR248" s="198" t="s">
        <v>198</v>
      </c>
      <c r="AT248" s="198" t="s">
        <v>325</v>
      </c>
      <c r="AU248" s="198" t="s">
        <v>85</v>
      </c>
      <c r="AY248" s="18" t="s">
        <v>160</v>
      </c>
      <c r="BE248" s="199">
        <f>IF(N248="základní",J248,0)</f>
        <v>0</v>
      </c>
      <c r="BF248" s="199">
        <f>IF(N248="snížená",J248,0)</f>
        <v>0</v>
      </c>
      <c r="BG248" s="199">
        <f>IF(N248="zákl. přenesená",J248,0)</f>
        <v>0</v>
      </c>
      <c r="BH248" s="199">
        <f>IF(N248="sníž. přenesená",J248,0)</f>
        <v>0</v>
      </c>
      <c r="BI248" s="199">
        <f>IF(N248="nulová",J248,0)</f>
        <v>0</v>
      </c>
      <c r="BJ248" s="18" t="s">
        <v>85</v>
      </c>
      <c r="BK248" s="199">
        <f>ROUND(I248*H248,2)</f>
        <v>0</v>
      </c>
      <c r="BL248" s="18" t="s">
        <v>165</v>
      </c>
      <c r="BM248" s="198" t="s">
        <v>820</v>
      </c>
    </row>
    <row r="249" spans="2:51" s="13" customFormat="1" ht="11.25">
      <c r="B249" s="202"/>
      <c r="C249" s="203"/>
      <c r="D249" s="204" t="s">
        <v>181</v>
      </c>
      <c r="E249" s="203"/>
      <c r="F249" s="206" t="s">
        <v>821</v>
      </c>
      <c r="G249" s="203"/>
      <c r="H249" s="207">
        <v>70.411</v>
      </c>
      <c r="I249" s="208"/>
      <c r="J249" s="203"/>
      <c r="K249" s="203"/>
      <c r="L249" s="209"/>
      <c r="M249" s="210"/>
      <c r="N249" s="211"/>
      <c r="O249" s="211"/>
      <c r="P249" s="211"/>
      <c r="Q249" s="211"/>
      <c r="R249" s="211"/>
      <c r="S249" s="211"/>
      <c r="T249" s="212"/>
      <c r="AT249" s="213" t="s">
        <v>181</v>
      </c>
      <c r="AU249" s="213" t="s">
        <v>85</v>
      </c>
      <c r="AV249" s="13" t="s">
        <v>87</v>
      </c>
      <c r="AW249" s="13" t="s">
        <v>4</v>
      </c>
      <c r="AX249" s="13" t="s">
        <v>85</v>
      </c>
      <c r="AY249" s="213" t="s">
        <v>160</v>
      </c>
    </row>
    <row r="250" spans="1:65" s="2" customFormat="1" ht="16.5" customHeight="1">
      <c r="A250" s="35"/>
      <c r="B250" s="36"/>
      <c r="C250" s="186" t="s">
        <v>425</v>
      </c>
      <c r="D250" s="186" t="s">
        <v>161</v>
      </c>
      <c r="E250" s="187" t="s">
        <v>541</v>
      </c>
      <c r="F250" s="188" t="s">
        <v>542</v>
      </c>
      <c r="G250" s="189" t="s">
        <v>179</v>
      </c>
      <c r="H250" s="190">
        <v>148.8</v>
      </c>
      <c r="I250" s="191"/>
      <c r="J250" s="192">
        <f>ROUND(I250*H250,2)</f>
        <v>0</v>
      </c>
      <c r="K250" s="193"/>
      <c r="L250" s="40"/>
      <c r="M250" s="194" t="s">
        <v>1</v>
      </c>
      <c r="N250" s="195" t="s">
        <v>42</v>
      </c>
      <c r="O250" s="72"/>
      <c r="P250" s="196">
        <f>O250*H250</f>
        <v>0</v>
      </c>
      <c r="Q250" s="196">
        <v>0.00047</v>
      </c>
      <c r="R250" s="196">
        <f>Q250*H250</f>
        <v>0.069936</v>
      </c>
      <c r="S250" s="196">
        <v>0</v>
      </c>
      <c r="T250" s="197">
        <f>S250*H250</f>
        <v>0</v>
      </c>
      <c r="U250" s="35"/>
      <c r="V250" s="35"/>
      <c r="W250" s="35"/>
      <c r="X250" s="35"/>
      <c r="Y250" s="35"/>
      <c r="Z250" s="35"/>
      <c r="AA250" s="35"/>
      <c r="AB250" s="35"/>
      <c r="AC250" s="35"/>
      <c r="AD250" s="35"/>
      <c r="AE250" s="35"/>
      <c r="AR250" s="198" t="s">
        <v>165</v>
      </c>
      <c r="AT250" s="198" t="s">
        <v>161</v>
      </c>
      <c r="AU250" s="198" t="s">
        <v>85</v>
      </c>
      <c r="AY250" s="18" t="s">
        <v>160</v>
      </c>
      <c r="BE250" s="199">
        <f>IF(N250="základní",J250,0)</f>
        <v>0</v>
      </c>
      <c r="BF250" s="199">
        <f>IF(N250="snížená",J250,0)</f>
        <v>0</v>
      </c>
      <c r="BG250" s="199">
        <f>IF(N250="zákl. přenesená",J250,0)</f>
        <v>0</v>
      </c>
      <c r="BH250" s="199">
        <f>IF(N250="sníž. přenesená",J250,0)</f>
        <v>0</v>
      </c>
      <c r="BI250" s="199">
        <f>IF(N250="nulová",J250,0)</f>
        <v>0</v>
      </c>
      <c r="BJ250" s="18" t="s">
        <v>85</v>
      </c>
      <c r="BK250" s="199">
        <f>ROUND(I250*H250,2)</f>
        <v>0</v>
      </c>
      <c r="BL250" s="18" t="s">
        <v>165</v>
      </c>
      <c r="BM250" s="198" t="s">
        <v>629</v>
      </c>
    </row>
    <row r="251" spans="2:51" s="13" customFormat="1" ht="11.25">
      <c r="B251" s="202"/>
      <c r="C251" s="203"/>
      <c r="D251" s="204" t="s">
        <v>181</v>
      </c>
      <c r="E251" s="205" t="s">
        <v>1</v>
      </c>
      <c r="F251" s="206" t="s">
        <v>822</v>
      </c>
      <c r="G251" s="203"/>
      <c r="H251" s="207">
        <v>148.8</v>
      </c>
      <c r="I251" s="208"/>
      <c r="J251" s="203"/>
      <c r="K251" s="203"/>
      <c r="L251" s="209"/>
      <c r="M251" s="210"/>
      <c r="N251" s="211"/>
      <c r="O251" s="211"/>
      <c r="P251" s="211"/>
      <c r="Q251" s="211"/>
      <c r="R251" s="211"/>
      <c r="S251" s="211"/>
      <c r="T251" s="212"/>
      <c r="AT251" s="213" t="s">
        <v>181</v>
      </c>
      <c r="AU251" s="213" t="s">
        <v>85</v>
      </c>
      <c r="AV251" s="13" t="s">
        <v>87</v>
      </c>
      <c r="AW251" s="13" t="s">
        <v>32</v>
      </c>
      <c r="AX251" s="13" t="s">
        <v>85</v>
      </c>
      <c r="AY251" s="213" t="s">
        <v>160</v>
      </c>
    </row>
    <row r="252" spans="2:63" s="12" customFormat="1" ht="25.9" customHeight="1">
      <c r="B252" s="172"/>
      <c r="C252" s="173"/>
      <c r="D252" s="174" t="s">
        <v>76</v>
      </c>
      <c r="E252" s="175" t="s">
        <v>212</v>
      </c>
      <c r="F252" s="175" t="s">
        <v>213</v>
      </c>
      <c r="G252" s="173"/>
      <c r="H252" s="173"/>
      <c r="I252" s="176"/>
      <c r="J252" s="177">
        <f>BK252</f>
        <v>0</v>
      </c>
      <c r="K252" s="173"/>
      <c r="L252" s="178"/>
      <c r="M252" s="179"/>
      <c r="N252" s="180"/>
      <c r="O252" s="180"/>
      <c r="P252" s="181">
        <f>SUM(P253:P258)</f>
        <v>0</v>
      </c>
      <c r="Q252" s="180"/>
      <c r="R252" s="181">
        <f>SUM(R253:R258)</f>
        <v>0</v>
      </c>
      <c r="S252" s="180"/>
      <c r="T252" s="182">
        <f>SUM(T253:T258)</f>
        <v>0</v>
      </c>
      <c r="AR252" s="183" t="s">
        <v>85</v>
      </c>
      <c r="AT252" s="184" t="s">
        <v>76</v>
      </c>
      <c r="AU252" s="184" t="s">
        <v>77</v>
      </c>
      <c r="AY252" s="183" t="s">
        <v>160</v>
      </c>
      <c r="BK252" s="185">
        <f>SUM(BK253:BK258)</f>
        <v>0</v>
      </c>
    </row>
    <row r="253" spans="1:65" s="2" customFormat="1" ht="16.5" customHeight="1">
      <c r="A253" s="35"/>
      <c r="B253" s="36"/>
      <c r="C253" s="186" t="s">
        <v>430</v>
      </c>
      <c r="D253" s="186" t="s">
        <v>161</v>
      </c>
      <c r="E253" s="187" t="s">
        <v>215</v>
      </c>
      <c r="F253" s="188" t="s">
        <v>216</v>
      </c>
      <c r="G253" s="189" t="s">
        <v>217</v>
      </c>
      <c r="H253" s="190">
        <v>636.227</v>
      </c>
      <c r="I253" s="191"/>
      <c r="J253" s="192">
        <f>ROUND(I253*H253,2)</f>
        <v>0</v>
      </c>
      <c r="K253" s="193"/>
      <c r="L253" s="40"/>
      <c r="M253" s="194" t="s">
        <v>1</v>
      </c>
      <c r="N253" s="195" t="s">
        <v>42</v>
      </c>
      <c r="O253" s="72"/>
      <c r="P253" s="196">
        <f>O253*H253</f>
        <v>0</v>
      </c>
      <c r="Q253" s="196">
        <v>0</v>
      </c>
      <c r="R253" s="196">
        <f>Q253*H253</f>
        <v>0</v>
      </c>
      <c r="S253" s="196">
        <v>0</v>
      </c>
      <c r="T253" s="197">
        <f>S253*H253</f>
        <v>0</v>
      </c>
      <c r="U253" s="35"/>
      <c r="V253" s="35"/>
      <c r="W253" s="35"/>
      <c r="X253" s="35"/>
      <c r="Y253" s="35"/>
      <c r="Z253" s="35"/>
      <c r="AA253" s="35"/>
      <c r="AB253" s="35"/>
      <c r="AC253" s="35"/>
      <c r="AD253" s="35"/>
      <c r="AE253" s="35"/>
      <c r="AR253" s="198" t="s">
        <v>165</v>
      </c>
      <c r="AT253" s="198" t="s">
        <v>161</v>
      </c>
      <c r="AU253" s="198" t="s">
        <v>85</v>
      </c>
      <c r="AY253" s="18" t="s">
        <v>160</v>
      </c>
      <c r="BE253" s="199">
        <f>IF(N253="základní",J253,0)</f>
        <v>0</v>
      </c>
      <c r="BF253" s="199">
        <f>IF(N253="snížená",J253,0)</f>
        <v>0</v>
      </c>
      <c r="BG253" s="199">
        <f>IF(N253="zákl. přenesená",J253,0)</f>
        <v>0</v>
      </c>
      <c r="BH253" s="199">
        <f>IF(N253="sníž. přenesená",J253,0)</f>
        <v>0</v>
      </c>
      <c r="BI253" s="199">
        <f>IF(N253="nulová",J253,0)</f>
        <v>0</v>
      </c>
      <c r="BJ253" s="18" t="s">
        <v>85</v>
      </c>
      <c r="BK253" s="199">
        <f>ROUND(I253*H253,2)</f>
        <v>0</v>
      </c>
      <c r="BL253" s="18" t="s">
        <v>165</v>
      </c>
      <c r="BM253" s="198" t="s">
        <v>631</v>
      </c>
    </row>
    <row r="254" spans="1:65" s="2" customFormat="1" ht="21.75" customHeight="1">
      <c r="A254" s="35"/>
      <c r="B254" s="36"/>
      <c r="C254" s="186" t="s">
        <v>364</v>
      </c>
      <c r="D254" s="186" t="s">
        <v>161</v>
      </c>
      <c r="E254" s="187" t="s">
        <v>260</v>
      </c>
      <c r="F254" s="188" t="s">
        <v>261</v>
      </c>
      <c r="G254" s="189" t="s">
        <v>217</v>
      </c>
      <c r="H254" s="190">
        <v>636.227</v>
      </c>
      <c r="I254" s="191"/>
      <c r="J254" s="192">
        <f>ROUND(I254*H254,2)</f>
        <v>0</v>
      </c>
      <c r="K254" s="193"/>
      <c r="L254" s="40"/>
      <c r="M254" s="194" t="s">
        <v>1</v>
      </c>
      <c r="N254" s="195" t="s">
        <v>42</v>
      </c>
      <c r="O254" s="72"/>
      <c r="P254" s="196">
        <f>O254*H254</f>
        <v>0</v>
      </c>
      <c r="Q254" s="196">
        <v>0</v>
      </c>
      <c r="R254" s="196">
        <f>Q254*H254</f>
        <v>0</v>
      </c>
      <c r="S254" s="196">
        <v>0</v>
      </c>
      <c r="T254" s="197">
        <f>S254*H254</f>
        <v>0</v>
      </c>
      <c r="U254" s="35"/>
      <c r="V254" s="35"/>
      <c r="W254" s="35"/>
      <c r="X254" s="35"/>
      <c r="Y254" s="35"/>
      <c r="Z254" s="35"/>
      <c r="AA254" s="35"/>
      <c r="AB254" s="35"/>
      <c r="AC254" s="35"/>
      <c r="AD254" s="35"/>
      <c r="AE254" s="35"/>
      <c r="AR254" s="198" t="s">
        <v>165</v>
      </c>
      <c r="AT254" s="198" t="s">
        <v>161</v>
      </c>
      <c r="AU254" s="198" t="s">
        <v>85</v>
      </c>
      <c r="AY254" s="18" t="s">
        <v>160</v>
      </c>
      <c r="BE254" s="199">
        <f>IF(N254="základní",J254,0)</f>
        <v>0</v>
      </c>
      <c r="BF254" s="199">
        <f>IF(N254="snížená",J254,0)</f>
        <v>0</v>
      </c>
      <c r="BG254" s="199">
        <f>IF(N254="zákl. přenesená",J254,0)</f>
        <v>0</v>
      </c>
      <c r="BH254" s="199">
        <f>IF(N254="sníž. přenesená",J254,0)</f>
        <v>0</v>
      </c>
      <c r="BI254" s="199">
        <f>IF(N254="nulová",J254,0)</f>
        <v>0</v>
      </c>
      <c r="BJ254" s="18" t="s">
        <v>85</v>
      </c>
      <c r="BK254" s="199">
        <f>ROUND(I254*H254,2)</f>
        <v>0</v>
      </c>
      <c r="BL254" s="18" t="s">
        <v>165</v>
      </c>
      <c r="BM254" s="198" t="s">
        <v>632</v>
      </c>
    </row>
    <row r="255" spans="1:65" s="2" customFormat="1" ht="21.75" customHeight="1">
      <c r="A255" s="35"/>
      <c r="B255" s="36"/>
      <c r="C255" s="186" t="s">
        <v>437</v>
      </c>
      <c r="D255" s="186" t="s">
        <v>161</v>
      </c>
      <c r="E255" s="187" t="s">
        <v>234</v>
      </c>
      <c r="F255" s="188" t="s">
        <v>235</v>
      </c>
      <c r="G255" s="189" t="s">
        <v>217</v>
      </c>
      <c r="H255" s="190">
        <v>636.227</v>
      </c>
      <c r="I255" s="191"/>
      <c r="J255" s="192">
        <f>ROUND(I255*H255,2)</f>
        <v>0</v>
      </c>
      <c r="K255" s="193"/>
      <c r="L255" s="40"/>
      <c r="M255" s="194" t="s">
        <v>1</v>
      </c>
      <c r="N255" s="195" t="s">
        <v>42</v>
      </c>
      <c r="O255" s="72"/>
      <c r="P255" s="196">
        <f>O255*H255</f>
        <v>0</v>
      </c>
      <c r="Q255" s="196">
        <v>0</v>
      </c>
      <c r="R255" s="196">
        <f>Q255*H255</f>
        <v>0</v>
      </c>
      <c r="S255" s="196">
        <v>0</v>
      </c>
      <c r="T255" s="197">
        <f>S255*H255</f>
        <v>0</v>
      </c>
      <c r="U255" s="35"/>
      <c r="V255" s="35"/>
      <c r="W255" s="35"/>
      <c r="X255" s="35"/>
      <c r="Y255" s="35"/>
      <c r="Z255" s="35"/>
      <c r="AA255" s="35"/>
      <c r="AB255" s="35"/>
      <c r="AC255" s="35"/>
      <c r="AD255" s="35"/>
      <c r="AE255" s="35"/>
      <c r="AR255" s="198" t="s">
        <v>165</v>
      </c>
      <c r="AT255" s="198" t="s">
        <v>161</v>
      </c>
      <c r="AU255" s="198" t="s">
        <v>85</v>
      </c>
      <c r="AY255" s="18" t="s">
        <v>160</v>
      </c>
      <c r="BE255" s="199">
        <f>IF(N255="základní",J255,0)</f>
        <v>0</v>
      </c>
      <c r="BF255" s="199">
        <f>IF(N255="snížená",J255,0)</f>
        <v>0</v>
      </c>
      <c r="BG255" s="199">
        <f>IF(N255="zákl. přenesená",J255,0)</f>
        <v>0</v>
      </c>
      <c r="BH255" s="199">
        <f>IF(N255="sníž. přenesená",J255,0)</f>
        <v>0</v>
      </c>
      <c r="BI255" s="199">
        <f>IF(N255="nulová",J255,0)</f>
        <v>0</v>
      </c>
      <c r="BJ255" s="18" t="s">
        <v>85</v>
      </c>
      <c r="BK255" s="199">
        <f>ROUND(I255*H255,2)</f>
        <v>0</v>
      </c>
      <c r="BL255" s="18" t="s">
        <v>165</v>
      </c>
      <c r="BM255" s="198" t="s">
        <v>633</v>
      </c>
    </row>
    <row r="256" spans="1:65" s="2" customFormat="1" ht="21.75" customHeight="1">
      <c r="A256" s="35"/>
      <c r="B256" s="36"/>
      <c r="C256" s="186" t="s">
        <v>441</v>
      </c>
      <c r="D256" s="186" t="s">
        <v>161</v>
      </c>
      <c r="E256" s="187" t="s">
        <v>238</v>
      </c>
      <c r="F256" s="188" t="s">
        <v>239</v>
      </c>
      <c r="G256" s="189" t="s">
        <v>217</v>
      </c>
      <c r="H256" s="190">
        <v>8270.951</v>
      </c>
      <c r="I256" s="191"/>
      <c r="J256" s="192">
        <f>ROUND(I256*H256,2)</f>
        <v>0</v>
      </c>
      <c r="K256" s="193"/>
      <c r="L256" s="40"/>
      <c r="M256" s="194" t="s">
        <v>1</v>
      </c>
      <c r="N256" s="195" t="s">
        <v>42</v>
      </c>
      <c r="O256" s="72"/>
      <c r="P256" s="196">
        <f>O256*H256</f>
        <v>0</v>
      </c>
      <c r="Q256" s="196">
        <v>0</v>
      </c>
      <c r="R256" s="196">
        <f>Q256*H256</f>
        <v>0</v>
      </c>
      <c r="S256" s="196">
        <v>0</v>
      </c>
      <c r="T256" s="197">
        <f>S256*H256</f>
        <v>0</v>
      </c>
      <c r="U256" s="35"/>
      <c r="V256" s="35"/>
      <c r="W256" s="35"/>
      <c r="X256" s="35"/>
      <c r="Y256" s="35"/>
      <c r="Z256" s="35"/>
      <c r="AA256" s="35"/>
      <c r="AB256" s="35"/>
      <c r="AC256" s="35"/>
      <c r="AD256" s="35"/>
      <c r="AE256" s="35"/>
      <c r="AR256" s="198" t="s">
        <v>165</v>
      </c>
      <c r="AT256" s="198" t="s">
        <v>161</v>
      </c>
      <c r="AU256" s="198" t="s">
        <v>85</v>
      </c>
      <c r="AY256" s="18" t="s">
        <v>160</v>
      </c>
      <c r="BE256" s="199">
        <f>IF(N256="základní",J256,0)</f>
        <v>0</v>
      </c>
      <c r="BF256" s="199">
        <f>IF(N256="snížená",J256,0)</f>
        <v>0</v>
      </c>
      <c r="BG256" s="199">
        <f>IF(N256="zákl. přenesená",J256,0)</f>
        <v>0</v>
      </c>
      <c r="BH256" s="199">
        <f>IF(N256="sníž. přenesená",J256,0)</f>
        <v>0</v>
      </c>
      <c r="BI256" s="199">
        <f>IF(N256="nulová",J256,0)</f>
        <v>0</v>
      </c>
      <c r="BJ256" s="18" t="s">
        <v>85</v>
      </c>
      <c r="BK256" s="199">
        <f>ROUND(I256*H256,2)</f>
        <v>0</v>
      </c>
      <c r="BL256" s="18" t="s">
        <v>165</v>
      </c>
      <c r="BM256" s="198" t="s">
        <v>634</v>
      </c>
    </row>
    <row r="257" spans="1:47" s="2" customFormat="1" ht="19.5">
      <c r="A257" s="35"/>
      <c r="B257" s="36"/>
      <c r="C257" s="37"/>
      <c r="D257" s="204" t="s">
        <v>187</v>
      </c>
      <c r="E257" s="37"/>
      <c r="F257" s="214" t="s">
        <v>241</v>
      </c>
      <c r="G257" s="37"/>
      <c r="H257" s="37"/>
      <c r="I257" s="215"/>
      <c r="J257" s="37"/>
      <c r="K257" s="37"/>
      <c r="L257" s="40"/>
      <c r="M257" s="216"/>
      <c r="N257" s="217"/>
      <c r="O257" s="72"/>
      <c r="P257" s="72"/>
      <c r="Q257" s="72"/>
      <c r="R257" s="72"/>
      <c r="S257" s="72"/>
      <c r="T257" s="73"/>
      <c r="U257" s="35"/>
      <c r="V257" s="35"/>
      <c r="W257" s="35"/>
      <c r="X257" s="35"/>
      <c r="Y257" s="35"/>
      <c r="Z257" s="35"/>
      <c r="AA257" s="35"/>
      <c r="AB257" s="35"/>
      <c r="AC257" s="35"/>
      <c r="AD257" s="35"/>
      <c r="AE257" s="35"/>
      <c r="AT257" s="18" t="s">
        <v>187</v>
      </c>
      <c r="AU257" s="18" t="s">
        <v>85</v>
      </c>
    </row>
    <row r="258" spans="2:51" s="13" customFormat="1" ht="11.25">
      <c r="B258" s="202"/>
      <c r="C258" s="203"/>
      <c r="D258" s="204" t="s">
        <v>181</v>
      </c>
      <c r="E258" s="203"/>
      <c r="F258" s="206" t="s">
        <v>823</v>
      </c>
      <c r="G258" s="203"/>
      <c r="H258" s="207">
        <v>8270.951</v>
      </c>
      <c r="I258" s="208"/>
      <c r="J258" s="203"/>
      <c r="K258" s="203"/>
      <c r="L258" s="209"/>
      <c r="M258" s="210"/>
      <c r="N258" s="211"/>
      <c r="O258" s="211"/>
      <c r="P258" s="211"/>
      <c r="Q258" s="211"/>
      <c r="R258" s="211"/>
      <c r="S258" s="211"/>
      <c r="T258" s="212"/>
      <c r="AT258" s="213" t="s">
        <v>181</v>
      </c>
      <c r="AU258" s="213" t="s">
        <v>85</v>
      </c>
      <c r="AV258" s="13" t="s">
        <v>87</v>
      </c>
      <c r="AW258" s="13" t="s">
        <v>4</v>
      </c>
      <c r="AX258" s="13" t="s">
        <v>85</v>
      </c>
      <c r="AY258" s="213" t="s">
        <v>160</v>
      </c>
    </row>
    <row r="259" spans="2:63" s="12" customFormat="1" ht="25.9" customHeight="1">
      <c r="B259" s="172"/>
      <c r="C259" s="173"/>
      <c r="D259" s="174" t="s">
        <v>76</v>
      </c>
      <c r="E259" s="175" t="s">
        <v>555</v>
      </c>
      <c r="F259" s="175" t="s">
        <v>556</v>
      </c>
      <c r="G259" s="173"/>
      <c r="H259" s="173"/>
      <c r="I259" s="176"/>
      <c r="J259" s="177">
        <f>BK259</f>
        <v>0</v>
      </c>
      <c r="K259" s="173"/>
      <c r="L259" s="178"/>
      <c r="M259" s="179"/>
      <c r="N259" s="180"/>
      <c r="O259" s="180"/>
      <c r="P259" s="181">
        <f>SUM(P260:P261)</f>
        <v>0</v>
      </c>
      <c r="Q259" s="180"/>
      <c r="R259" s="181">
        <f>SUM(R260:R261)</f>
        <v>0</v>
      </c>
      <c r="S259" s="180"/>
      <c r="T259" s="182">
        <f>SUM(T260:T261)</f>
        <v>0</v>
      </c>
      <c r="AR259" s="183" t="s">
        <v>85</v>
      </c>
      <c r="AT259" s="184" t="s">
        <v>76</v>
      </c>
      <c r="AU259" s="184" t="s">
        <v>77</v>
      </c>
      <c r="AY259" s="183" t="s">
        <v>160</v>
      </c>
      <c r="BK259" s="185">
        <f>SUM(BK260:BK261)</f>
        <v>0</v>
      </c>
    </row>
    <row r="260" spans="1:65" s="2" customFormat="1" ht="21.75" customHeight="1">
      <c r="A260" s="35"/>
      <c r="B260" s="36"/>
      <c r="C260" s="186" t="s">
        <v>445</v>
      </c>
      <c r="D260" s="186" t="s">
        <v>161</v>
      </c>
      <c r="E260" s="187" t="s">
        <v>558</v>
      </c>
      <c r="F260" s="188" t="s">
        <v>559</v>
      </c>
      <c r="G260" s="189" t="s">
        <v>217</v>
      </c>
      <c r="H260" s="190">
        <v>355.458</v>
      </c>
      <c r="I260" s="191"/>
      <c r="J260" s="192">
        <f>ROUND(I260*H260,2)</f>
        <v>0</v>
      </c>
      <c r="K260" s="193"/>
      <c r="L260" s="40"/>
      <c r="M260" s="194" t="s">
        <v>1</v>
      </c>
      <c r="N260" s="195" t="s">
        <v>42</v>
      </c>
      <c r="O260" s="72"/>
      <c r="P260" s="196">
        <f>O260*H260</f>
        <v>0</v>
      </c>
      <c r="Q260" s="196">
        <v>0</v>
      </c>
      <c r="R260" s="196">
        <f>Q260*H260</f>
        <v>0</v>
      </c>
      <c r="S260" s="196">
        <v>0</v>
      </c>
      <c r="T260" s="197">
        <f>S260*H260</f>
        <v>0</v>
      </c>
      <c r="U260" s="35"/>
      <c r="V260" s="35"/>
      <c r="W260" s="35"/>
      <c r="X260" s="35"/>
      <c r="Y260" s="35"/>
      <c r="Z260" s="35"/>
      <c r="AA260" s="35"/>
      <c r="AB260" s="35"/>
      <c r="AC260" s="35"/>
      <c r="AD260" s="35"/>
      <c r="AE260" s="35"/>
      <c r="AR260" s="198" t="s">
        <v>165</v>
      </c>
      <c r="AT260" s="198" t="s">
        <v>161</v>
      </c>
      <c r="AU260" s="198" t="s">
        <v>85</v>
      </c>
      <c r="AY260" s="18" t="s">
        <v>160</v>
      </c>
      <c r="BE260" s="199">
        <f>IF(N260="základní",J260,0)</f>
        <v>0</v>
      </c>
      <c r="BF260" s="199">
        <f>IF(N260="snížená",J260,0)</f>
        <v>0</v>
      </c>
      <c r="BG260" s="199">
        <f>IF(N260="zákl. přenesená",J260,0)</f>
        <v>0</v>
      </c>
      <c r="BH260" s="199">
        <f>IF(N260="sníž. přenesená",J260,0)</f>
        <v>0</v>
      </c>
      <c r="BI260" s="199">
        <f>IF(N260="nulová",J260,0)</f>
        <v>0</v>
      </c>
      <c r="BJ260" s="18" t="s">
        <v>85</v>
      </c>
      <c r="BK260" s="199">
        <f>ROUND(I260*H260,2)</f>
        <v>0</v>
      </c>
      <c r="BL260" s="18" t="s">
        <v>165</v>
      </c>
      <c r="BM260" s="198" t="s">
        <v>636</v>
      </c>
    </row>
    <row r="261" spans="1:65" s="2" customFormat="1" ht="21.75" customHeight="1">
      <c r="A261" s="35"/>
      <c r="B261" s="36"/>
      <c r="C261" s="186" t="s">
        <v>449</v>
      </c>
      <c r="D261" s="186" t="s">
        <v>161</v>
      </c>
      <c r="E261" s="187" t="s">
        <v>824</v>
      </c>
      <c r="F261" s="188" t="s">
        <v>825</v>
      </c>
      <c r="G261" s="189" t="s">
        <v>217</v>
      </c>
      <c r="H261" s="190">
        <v>355.458</v>
      </c>
      <c r="I261" s="191"/>
      <c r="J261" s="192">
        <f>ROUND(I261*H261,2)</f>
        <v>0</v>
      </c>
      <c r="K261" s="193"/>
      <c r="L261" s="40"/>
      <c r="M261" s="194" t="s">
        <v>1</v>
      </c>
      <c r="N261" s="195" t="s">
        <v>42</v>
      </c>
      <c r="O261" s="72"/>
      <c r="P261" s="196">
        <f>O261*H261</f>
        <v>0</v>
      </c>
      <c r="Q261" s="196">
        <v>0</v>
      </c>
      <c r="R261" s="196">
        <f>Q261*H261</f>
        <v>0</v>
      </c>
      <c r="S261" s="196">
        <v>0</v>
      </c>
      <c r="T261" s="197">
        <f>S261*H261</f>
        <v>0</v>
      </c>
      <c r="U261" s="35"/>
      <c r="V261" s="35"/>
      <c r="W261" s="35"/>
      <c r="X261" s="35"/>
      <c r="Y261" s="35"/>
      <c r="Z261" s="35"/>
      <c r="AA261" s="35"/>
      <c r="AB261" s="35"/>
      <c r="AC261" s="35"/>
      <c r="AD261" s="35"/>
      <c r="AE261" s="35"/>
      <c r="AR261" s="198" t="s">
        <v>165</v>
      </c>
      <c r="AT261" s="198" t="s">
        <v>161</v>
      </c>
      <c r="AU261" s="198" t="s">
        <v>85</v>
      </c>
      <c r="AY261" s="18" t="s">
        <v>160</v>
      </c>
      <c r="BE261" s="199">
        <f>IF(N261="základní",J261,0)</f>
        <v>0</v>
      </c>
      <c r="BF261" s="199">
        <f>IF(N261="snížená",J261,0)</f>
        <v>0</v>
      </c>
      <c r="BG261" s="199">
        <f>IF(N261="zákl. přenesená",J261,0)</f>
        <v>0</v>
      </c>
      <c r="BH261" s="199">
        <f>IF(N261="sníž. přenesená",J261,0)</f>
        <v>0</v>
      </c>
      <c r="BI261" s="199">
        <f>IF(N261="nulová",J261,0)</f>
        <v>0</v>
      </c>
      <c r="BJ261" s="18" t="s">
        <v>85</v>
      </c>
      <c r="BK261" s="199">
        <f>ROUND(I261*H261,2)</f>
        <v>0</v>
      </c>
      <c r="BL261" s="18" t="s">
        <v>165</v>
      </c>
      <c r="BM261" s="198" t="s">
        <v>826</v>
      </c>
    </row>
    <row r="262" spans="2:63" s="12" customFormat="1" ht="25.9" customHeight="1">
      <c r="B262" s="172"/>
      <c r="C262" s="173"/>
      <c r="D262" s="174" t="s">
        <v>76</v>
      </c>
      <c r="E262" s="175" t="s">
        <v>174</v>
      </c>
      <c r="F262" s="175" t="s">
        <v>175</v>
      </c>
      <c r="G262" s="173"/>
      <c r="H262" s="173"/>
      <c r="I262" s="176"/>
      <c r="J262" s="177">
        <f>BK262</f>
        <v>0</v>
      </c>
      <c r="K262" s="173"/>
      <c r="L262" s="178"/>
      <c r="M262" s="179"/>
      <c r="N262" s="180"/>
      <c r="O262" s="180"/>
      <c r="P262" s="181">
        <f>P263</f>
        <v>0</v>
      </c>
      <c r="Q262" s="180"/>
      <c r="R262" s="181">
        <f>R263</f>
        <v>0.47898</v>
      </c>
      <c r="S262" s="180"/>
      <c r="T262" s="182">
        <f>T263</f>
        <v>0</v>
      </c>
      <c r="AR262" s="183" t="s">
        <v>85</v>
      </c>
      <c r="AT262" s="184" t="s">
        <v>76</v>
      </c>
      <c r="AU262" s="184" t="s">
        <v>77</v>
      </c>
      <c r="AY262" s="183" t="s">
        <v>160</v>
      </c>
      <c r="BK262" s="185">
        <f>BK263</f>
        <v>0</v>
      </c>
    </row>
    <row r="263" spans="2:63" s="12" customFormat="1" ht="22.9" customHeight="1">
      <c r="B263" s="172"/>
      <c r="C263" s="173"/>
      <c r="D263" s="174" t="s">
        <v>76</v>
      </c>
      <c r="E263" s="200" t="s">
        <v>198</v>
      </c>
      <c r="F263" s="200" t="s">
        <v>392</v>
      </c>
      <c r="G263" s="173"/>
      <c r="H263" s="173"/>
      <c r="I263" s="176"/>
      <c r="J263" s="201">
        <f>BK263</f>
        <v>0</v>
      </c>
      <c r="K263" s="173"/>
      <c r="L263" s="178"/>
      <c r="M263" s="179"/>
      <c r="N263" s="180"/>
      <c r="O263" s="180"/>
      <c r="P263" s="181">
        <f>SUM(P264:P265)</f>
        <v>0</v>
      </c>
      <c r="Q263" s="180"/>
      <c r="R263" s="181">
        <f>SUM(R264:R265)</f>
        <v>0.47898</v>
      </c>
      <c r="S263" s="180"/>
      <c r="T263" s="182">
        <f>SUM(T264:T265)</f>
        <v>0</v>
      </c>
      <c r="AR263" s="183" t="s">
        <v>85</v>
      </c>
      <c r="AT263" s="184" t="s">
        <v>76</v>
      </c>
      <c r="AU263" s="184" t="s">
        <v>85</v>
      </c>
      <c r="AY263" s="183" t="s">
        <v>160</v>
      </c>
      <c r="BK263" s="185">
        <f>SUM(BK264:BK265)</f>
        <v>0</v>
      </c>
    </row>
    <row r="264" spans="1:65" s="2" customFormat="1" ht="16.5" customHeight="1">
      <c r="A264" s="35"/>
      <c r="B264" s="36"/>
      <c r="C264" s="186" t="s">
        <v>454</v>
      </c>
      <c r="D264" s="186" t="s">
        <v>161</v>
      </c>
      <c r="E264" s="187" t="s">
        <v>827</v>
      </c>
      <c r="F264" s="188" t="s">
        <v>828</v>
      </c>
      <c r="G264" s="189" t="s">
        <v>164</v>
      </c>
      <c r="H264" s="190">
        <v>1</v>
      </c>
      <c r="I264" s="191"/>
      <c r="J264" s="192">
        <f>ROUND(I264*H264,2)</f>
        <v>0</v>
      </c>
      <c r="K264" s="193"/>
      <c r="L264" s="40"/>
      <c r="M264" s="194" t="s">
        <v>1</v>
      </c>
      <c r="N264" s="195" t="s">
        <v>42</v>
      </c>
      <c r="O264" s="72"/>
      <c r="P264" s="196">
        <f>O264*H264</f>
        <v>0</v>
      </c>
      <c r="Q264" s="196">
        <v>0.42368</v>
      </c>
      <c r="R264" s="196">
        <f>Q264*H264</f>
        <v>0.42368</v>
      </c>
      <c r="S264" s="196">
        <v>0</v>
      </c>
      <c r="T264" s="197">
        <f>S264*H264</f>
        <v>0</v>
      </c>
      <c r="U264" s="35"/>
      <c r="V264" s="35"/>
      <c r="W264" s="35"/>
      <c r="X264" s="35"/>
      <c r="Y264" s="35"/>
      <c r="Z264" s="35"/>
      <c r="AA264" s="35"/>
      <c r="AB264" s="35"/>
      <c r="AC264" s="35"/>
      <c r="AD264" s="35"/>
      <c r="AE264" s="35"/>
      <c r="AR264" s="198" t="s">
        <v>165</v>
      </c>
      <c r="AT264" s="198" t="s">
        <v>161</v>
      </c>
      <c r="AU264" s="198" t="s">
        <v>87</v>
      </c>
      <c r="AY264" s="18" t="s">
        <v>160</v>
      </c>
      <c r="BE264" s="199">
        <f>IF(N264="základní",J264,0)</f>
        <v>0</v>
      </c>
      <c r="BF264" s="199">
        <f>IF(N264="snížená",J264,0)</f>
        <v>0</v>
      </c>
      <c r="BG264" s="199">
        <f>IF(N264="zákl. přenesená",J264,0)</f>
        <v>0</v>
      </c>
      <c r="BH264" s="199">
        <f>IF(N264="sníž. přenesená",J264,0)</f>
        <v>0</v>
      </c>
      <c r="BI264" s="199">
        <f>IF(N264="nulová",J264,0)</f>
        <v>0</v>
      </c>
      <c r="BJ264" s="18" t="s">
        <v>85</v>
      </c>
      <c r="BK264" s="199">
        <f>ROUND(I264*H264,2)</f>
        <v>0</v>
      </c>
      <c r="BL264" s="18" t="s">
        <v>165</v>
      </c>
      <c r="BM264" s="198" t="s">
        <v>829</v>
      </c>
    </row>
    <row r="265" spans="1:65" s="2" customFormat="1" ht="16.5" customHeight="1">
      <c r="A265" s="35"/>
      <c r="B265" s="36"/>
      <c r="C265" s="234" t="s">
        <v>460</v>
      </c>
      <c r="D265" s="234" t="s">
        <v>325</v>
      </c>
      <c r="E265" s="235" t="s">
        <v>830</v>
      </c>
      <c r="F265" s="236" t="s">
        <v>831</v>
      </c>
      <c r="G265" s="237" t="s">
        <v>164</v>
      </c>
      <c r="H265" s="238">
        <v>1</v>
      </c>
      <c r="I265" s="239"/>
      <c r="J265" s="240">
        <f>ROUND(I265*H265,2)</f>
        <v>0</v>
      </c>
      <c r="K265" s="241"/>
      <c r="L265" s="242"/>
      <c r="M265" s="266" t="s">
        <v>1</v>
      </c>
      <c r="N265" s="267" t="s">
        <v>42</v>
      </c>
      <c r="O265" s="220"/>
      <c r="P265" s="221">
        <f>O265*H265</f>
        <v>0</v>
      </c>
      <c r="Q265" s="221">
        <v>0.0553</v>
      </c>
      <c r="R265" s="221">
        <f>Q265*H265</f>
        <v>0.0553</v>
      </c>
      <c r="S265" s="221">
        <v>0</v>
      </c>
      <c r="T265" s="222">
        <f>S265*H265</f>
        <v>0</v>
      </c>
      <c r="U265" s="35"/>
      <c r="V265" s="35"/>
      <c r="W265" s="35"/>
      <c r="X265" s="35"/>
      <c r="Y265" s="35"/>
      <c r="Z265" s="35"/>
      <c r="AA265" s="35"/>
      <c r="AB265" s="35"/>
      <c r="AC265" s="35"/>
      <c r="AD265" s="35"/>
      <c r="AE265" s="35"/>
      <c r="AR265" s="198" t="s">
        <v>198</v>
      </c>
      <c r="AT265" s="198" t="s">
        <v>325</v>
      </c>
      <c r="AU265" s="198" t="s">
        <v>87</v>
      </c>
      <c r="AY265" s="18" t="s">
        <v>160</v>
      </c>
      <c r="BE265" s="199">
        <f>IF(N265="základní",J265,0)</f>
        <v>0</v>
      </c>
      <c r="BF265" s="199">
        <f>IF(N265="snížená",J265,0)</f>
        <v>0</v>
      </c>
      <c r="BG265" s="199">
        <f>IF(N265="zákl. přenesená",J265,0)</f>
        <v>0</v>
      </c>
      <c r="BH265" s="199">
        <f>IF(N265="sníž. přenesená",J265,0)</f>
        <v>0</v>
      </c>
      <c r="BI265" s="199">
        <f>IF(N265="nulová",J265,0)</f>
        <v>0</v>
      </c>
      <c r="BJ265" s="18" t="s">
        <v>85</v>
      </c>
      <c r="BK265" s="199">
        <f>ROUND(I265*H265,2)</f>
        <v>0</v>
      </c>
      <c r="BL265" s="18" t="s">
        <v>165</v>
      </c>
      <c r="BM265" s="198" t="s">
        <v>832</v>
      </c>
    </row>
    <row r="266" spans="1:31" s="2" customFormat="1" ht="6.95" customHeight="1">
      <c r="A266" s="35"/>
      <c r="B266" s="55"/>
      <c r="C266" s="56"/>
      <c r="D266" s="56"/>
      <c r="E266" s="56"/>
      <c r="F266" s="56"/>
      <c r="G266" s="56"/>
      <c r="H266" s="56"/>
      <c r="I266" s="56"/>
      <c r="J266" s="56"/>
      <c r="K266" s="56"/>
      <c r="L266" s="40"/>
      <c r="M266" s="35"/>
      <c r="O266" s="35"/>
      <c r="P266" s="35"/>
      <c r="Q266" s="35"/>
      <c r="R266" s="35"/>
      <c r="S266" s="35"/>
      <c r="T266" s="35"/>
      <c r="U266" s="35"/>
      <c r="V266" s="35"/>
      <c r="W266" s="35"/>
      <c r="X266" s="35"/>
      <c r="Y266" s="35"/>
      <c r="Z266" s="35"/>
      <c r="AA266" s="35"/>
      <c r="AB266" s="35"/>
      <c r="AC266" s="35"/>
      <c r="AD266" s="35"/>
      <c r="AE266" s="35"/>
    </row>
  </sheetData>
  <sheetProtection algorithmName="SHA-512" hashValue="Z74szQ4/vemWtLetzt0DCGYzaTQam3thv/1juwD4fL3K2D8P4dwauM9aYvJT2rgpTKj+q2R5F1+GQryepp70CQ==" saltValue="i3Y0lNWgus+RreM2ntNAkyYdtREJavDY5LoXtOzHKGyaJK9/JYdvkC/QSmomnhSHDzcW34Fa715YGmfKJXhDCQ==" spinCount="100000" sheet="1" objects="1" scenarios="1" formatColumns="0" formatRows="0" autoFilter="0"/>
  <autoFilter ref="C123:K265"/>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6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1"/>
      <c r="M2" s="301"/>
      <c r="N2" s="301"/>
      <c r="O2" s="301"/>
      <c r="P2" s="301"/>
      <c r="Q2" s="301"/>
      <c r="R2" s="301"/>
      <c r="S2" s="301"/>
      <c r="T2" s="301"/>
      <c r="U2" s="301"/>
      <c r="V2" s="301"/>
      <c r="AT2" s="18" t="s">
        <v>102</v>
      </c>
    </row>
    <row r="3" spans="2:46" s="1" customFormat="1" ht="6.95" customHeight="1">
      <c r="B3" s="109"/>
      <c r="C3" s="110"/>
      <c r="D3" s="110"/>
      <c r="E3" s="110"/>
      <c r="F3" s="110"/>
      <c r="G3" s="110"/>
      <c r="H3" s="110"/>
      <c r="I3" s="110"/>
      <c r="J3" s="110"/>
      <c r="K3" s="110"/>
      <c r="L3" s="21"/>
      <c r="AT3" s="18" t="s">
        <v>87</v>
      </c>
    </row>
    <row r="4" spans="2:46" s="1" customFormat="1" ht="24.95" customHeight="1">
      <c r="B4" s="21"/>
      <c r="D4" s="111" t="s">
        <v>133</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16" t="str">
        <f>'Rekapitulace stavby'!K6</f>
        <v>Revitalizace prostranství Na Rybníčku k.ú. Třeboň</v>
      </c>
      <c r="F7" s="317"/>
      <c r="G7" s="317"/>
      <c r="H7" s="317"/>
      <c r="L7" s="21"/>
    </row>
    <row r="8" spans="1:31" s="2" customFormat="1" ht="12" customHeight="1">
      <c r="A8" s="35"/>
      <c r="B8" s="40"/>
      <c r="C8" s="35"/>
      <c r="D8" s="113" t="s">
        <v>134</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18" t="s">
        <v>833</v>
      </c>
      <c r="F9" s="319"/>
      <c r="G9" s="319"/>
      <c r="H9" s="319"/>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103</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20. 8. 2021</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20" t="str">
        <f>'Rekapitulace stavby'!E14</f>
        <v>Vyplň údaj</v>
      </c>
      <c r="F18" s="321"/>
      <c r="G18" s="321"/>
      <c r="H18" s="321"/>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31</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33</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34</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47.25" customHeight="1">
      <c r="A27" s="116"/>
      <c r="B27" s="117"/>
      <c r="C27" s="116"/>
      <c r="D27" s="116"/>
      <c r="E27" s="322" t="s">
        <v>36</v>
      </c>
      <c r="F27" s="322"/>
      <c r="G27" s="322"/>
      <c r="H27" s="322"/>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37</v>
      </c>
      <c r="E30" s="35"/>
      <c r="F30" s="35"/>
      <c r="G30" s="35"/>
      <c r="H30" s="35"/>
      <c r="I30" s="35"/>
      <c r="J30" s="121">
        <f>ROUND(J126,2)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39</v>
      </c>
      <c r="G32" s="35"/>
      <c r="H32" s="35"/>
      <c r="I32" s="122" t="s">
        <v>38</v>
      </c>
      <c r="J32" s="122" t="s">
        <v>40</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41</v>
      </c>
      <c r="E33" s="113" t="s">
        <v>42</v>
      </c>
      <c r="F33" s="124">
        <f>ROUND((SUM(BE126:BE259)),2)</f>
        <v>0</v>
      </c>
      <c r="G33" s="35"/>
      <c r="H33" s="35"/>
      <c r="I33" s="125">
        <v>0.21</v>
      </c>
      <c r="J33" s="124">
        <f>ROUND(((SUM(BE126:BE259))*I33),2)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43</v>
      </c>
      <c r="F34" s="124">
        <f>ROUND((SUM(BF126:BF259)),2)</f>
        <v>0</v>
      </c>
      <c r="G34" s="35"/>
      <c r="H34" s="35"/>
      <c r="I34" s="125">
        <v>0.15</v>
      </c>
      <c r="J34" s="124">
        <f>ROUND(((SUM(BF126:BF259))*I34),2)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44</v>
      </c>
      <c r="F35" s="124">
        <f>ROUND((SUM(BG126:BG259)),2)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45</v>
      </c>
      <c r="F36" s="124">
        <f>ROUND((SUM(BH126:BH259)),2)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46</v>
      </c>
      <c r="F37" s="124">
        <f>ROUND((SUM(BI126:BI259)),2)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47</v>
      </c>
      <c r="E39" s="128"/>
      <c r="F39" s="128"/>
      <c r="G39" s="129" t="s">
        <v>48</v>
      </c>
      <c r="H39" s="130" t="s">
        <v>49</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50</v>
      </c>
      <c r="E50" s="134"/>
      <c r="F50" s="134"/>
      <c r="G50" s="133" t="s">
        <v>51</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52</v>
      </c>
      <c r="E61" s="136"/>
      <c r="F61" s="137" t="s">
        <v>53</v>
      </c>
      <c r="G61" s="135" t="s">
        <v>52</v>
      </c>
      <c r="H61" s="136"/>
      <c r="I61" s="136"/>
      <c r="J61" s="138" t="s">
        <v>53</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54</v>
      </c>
      <c r="E65" s="139"/>
      <c r="F65" s="139"/>
      <c r="G65" s="133" t="s">
        <v>55</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52</v>
      </c>
      <c r="E76" s="136"/>
      <c r="F76" s="137" t="s">
        <v>53</v>
      </c>
      <c r="G76" s="135" t="s">
        <v>52</v>
      </c>
      <c r="H76" s="136"/>
      <c r="I76" s="136"/>
      <c r="J76" s="138" t="s">
        <v>53</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136</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23" t="str">
        <f>E7</f>
        <v>Revitalizace prostranství Na Rybníčku k.ú. Třeboň</v>
      </c>
      <c r="F85" s="324"/>
      <c r="G85" s="324"/>
      <c r="H85" s="324"/>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134</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79" t="str">
        <f>E9</f>
        <v>SO 301 - Přeložka vodovodu</v>
      </c>
      <c r="F87" s="325"/>
      <c r="G87" s="325"/>
      <c r="H87" s="325"/>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Třeboň</v>
      </c>
      <c r="G89" s="37"/>
      <c r="H89" s="37"/>
      <c r="I89" s="30" t="s">
        <v>22</v>
      </c>
      <c r="J89" s="67" t="str">
        <f>IF(J12="","",J12)</f>
        <v>20. 8. 2021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7" customHeight="1">
      <c r="A91" s="35"/>
      <c r="B91" s="36"/>
      <c r="C91" s="30" t="s">
        <v>24</v>
      </c>
      <c r="D91" s="37"/>
      <c r="E91" s="37"/>
      <c r="F91" s="28" t="str">
        <f>E15</f>
        <v>Město Třeboň</v>
      </c>
      <c r="G91" s="37"/>
      <c r="H91" s="37"/>
      <c r="I91" s="30" t="s">
        <v>30</v>
      </c>
      <c r="J91" s="33" t="str">
        <f>E21</f>
        <v>Ing. arch. Martin Jirovský</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Ing. Barbora Filip</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137</v>
      </c>
      <c r="D94" s="145"/>
      <c r="E94" s="145"/>
      <c r="F94" s="145"/>
      <c r="G94" s="145"/>
      <c r="H94" s="145"/>
      <c r="I94" s="145"/>
      <c r="J94" s="146" t="s">
        <v>138</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139</v>
      </c>
      <c r="D96" s="37"/>
      <c r="E96" s="37"/>
      <c r="F96" s="37"/>
      <c r="G96" s="37"/>
      <c r="H96" s="37"/>
      <c r="I96" s="37"/>
      <c r="J96" s="85">
        <f>J126</f>
        <v>0</v>
      </c>
      <c r="K96" s="37"/>
      <c r="L96" s="52"/>
      <c r="S96" s="35"/>
      <c r="T96" s="35"/>
      <c r="U96" s="35"/>
      <c r="V96" s="35"/>
      <c r="W96" s="35"/>
      <c r="X96" s="35"/>
      <c r="Y96" s="35"/>
      <c r="Z96" s="35"/>
      <c r="AA96" s="35"/>
      <c r="AB96" s="35"/>
      <c r="AC96" s="35"/>
      <c r="AD96" s="35"/>
      <c r="AE96" s="35"/>
      <c r="AU96" s="18" t="s">
        <v>140</v>
      </c>
    </row>
    <row r="97" spans="2:12" s="9" customFormat="1" ht="24.95" customHeight="1">
      <c r="B97" s="148"/>
      <c r="C97" s="149"/>
      <c r="D97" s="150" t="s">
        <v>562</v>
      </c>
      <c r="E97" s="151"/>
      <c r="F97" s="151"/>
      <c r="G97" s="151"/>
      <c r="H97" s="151"/>
      <c r="I97" s="151"/>
      <c r="J97" s="152">
        <f>J127</f>
        <v>0</v>
      </c>
      <c r="K97" s="149"/>
      <c r="L97" s="153"/>
    </row>
    <row r="98" spans="2:12" s="9" customFormat="1" ht="24.95" customHeight="1">
      <c r="B98" s="148"/>
      <c r="C98" s="149"/>
      <c r="D98" s="150" t="s">
        <v>142</v>
      </c>
      <c r="E98" s="151"/>
      <c r="F98" s="151"/>
      <c r="G98" s="151"/>
      <c r="H98" s="151"/>
      <c r="I98" s="151"/>
      <c r="J98" s="152">
        <f>J163</f>
        <v>0</v>
      </c>
      <c r="K98" s="149"/>
      <c r="L98" s="153"/>
    </row>
    <row r="99" spans="2:12" s="10" customFormat="1" ht="19.9" customHeight="1">
      <c r="B99" s="154"/>
      <c r="C99" s="155"/>
      <c r="D99" s="156" t="s">
        <v>834</v>
      </c>
      <c r="E99" s="157"/>
      <c r="F99" s="157"/>
      <c r="G99" s="157"/>
      <c r="H99" s="157"/>
      <c r="I99" s="157"/>
      <c r="J99" s="158">
        <f>J164</f>
        <v>0</v>
      </c>
      <c r="K99" s="155"/>
      <c r="L99" s="159"/>
    </row>
    <row r="100" spans="2:12" s="10" customFormat="1" ht="19.9" customHeight="1">
      <c r="B100" s="154"/>
      <c r="C100" s="155"/>
      <c r="D100" s="156" t="s">
        <v>251</v>
      </c>
      <c r="E100" s="157"/>
      <c r="F100" s="157"/>
      <c r="G100" s="157"/>
      <c r="H100" s="157"/>
      <c r="I100" s="157"/>
      <c r="J100" s="158">
        <f>J171</f>
        <v>0</v>
      </c>
      <c r="K100" s="155"/>
      <c r="L100" s="159"/>
    </row>
    <row r="101" spans="2:12" s="10" customFormat="1" ht="19.9" customHeight="1">
      <c r="B101" s="154"/>
      <c r="C101" s="155"/>
      <c r="D101" s="156" t="s">
        <v>252</v>
      </c>
      <c r="E101" s="157"/>
      <c r="F101" s="157"/>
      <c r="G101" s="157"/>
      <c r="H101" s="157"/>
      <c r="I101" s="157"/>
      <c r="J101" s="158">
        <f>J234</f>
        <v>0</v>
      </c>
      <c r="K101" s="155"/>
      <c r="L101" s="159"/>
    </row>
    <row r="102" spans="2:12" s="10" customFormat="1" ht="19.9" customHeight="1">
      <c r="B102" s="154"/>
      <c r="C102" s="155"/>
      <c r="D102" s="156" t="s">
        <v>144</v>
      </c>
      <c r="E102" s="157"/>
      <c r="F102" s="157"/>
      <c r="G102" s="157"/>
      <c r="H102" s="157"/>
      <c r="I102" s="157"/>
      <c r="J102" s="158">
        <f>J238</f>
        <v>0</v>
      </c>
      <c r="K102" s="155"/>
      <c r="L102" s="159"/>
    </row>
    <row r="103" spans="2:12" s="10" customFormat="1" ht="19.9" customHeight="1">
      <c r="B103" s="154"/>
      <c r="C103" s="155"/>
      <c r="D103" s="156" t="s">
        <v>253</v>
      </c>
      <c r="E103" s="157"/>
      <c r="F103" s="157"/>
      <c r="G103" s="157"/>
      <c r="H103" s="157"/>
      <c r="I103" s="157"/>
      <c r="J103" s="158">
        <f>J245</f>
        <v>0</v>
      </c>
      <c r="K103" s="155"/>
      <c r="L103" s="159"/>
    </row>
    <row r="104" spans="2:12" s="9" customFormat="1" ht="24.95" customHeight="1">
      <c r="B104" s="148"/>
      <c r="C104" s="149"/>
      <c r="D104" s="150" t="s">
        <v>835</v>
      </c>
      <c r="E104" s="151"/>
      <c r="F104" s="151"/>
      <c r="G104" s="151"/>
      <c r="H104" s="151"/>
      <c r="I104" s="151"/>
      <c r="J104" s="152">
        <f>J248</f>
        <v>0</v>
      </c>
      <c r="K104" s="149"/>
      <c r="L104" s="153"/>
    </row>
    <row r="105" spans="2:12" s="9" customFormat="1" ht="24.95" customHeight="1">
      <c r="B105" s="148"/>
      <c r="C105" s="149"/>
      <c r="D105" s="150" t="s">
        <v>836</v>
      </c>
      <c r="E105" s="151"/>
      <c r="F105" s="151"/>
      <c r="G105" s="151"/>
      <c r="H105" s="151"/>
      <c r="I105" s="151"/>
      <c r="J105" s="152">
        <f>J253</f>
        <v>0</v>
      </c>
      <c r="K105" s="149"/>
      <c r="L105" s="153"/>
    </row>
    <row r="106" spans="2:12" s="10" customFormat="1" ht="19.9" customHeight="1">
      <c r="B106" s="154"/>
      <c r="C106" s="155"/>
      <c r="D106" s="156" t="s">
        <v>837</v>
      </c>
      <c r="E106" s="157"/>
      <c r="F106" s="157"/>
      <c r="G106" s="157"/>
      <c r="H106" s="157"/>
      <c r="I106" s="157"/>
      <c r="J106" s="158">
        <f>J254</f>
        <v>0</v>
      </c>
      <c r="K106" s="155"/>
      <c r="L106" s="159"/>
    </row>
    <row r="107" spans="1:31" s="2" customFormat="1" ht="21.75" customHeight="1">
      <c r="A107" s="35"/>
      <c r="B107" s="36"/>
      <c r="C107" s="37"/>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6.95" customHeight="1">
      <c r="A108" s="35"/>
      <c r="B108" s="55"/>
      <c r="C108" s="56"/>
      <c r="D108" s="56"/>
      <c r="E108" s="56"/>
      <c r="F108" s="56"/>
      <c r="G108" s="56"/>
      <c r="H108" s="56"/>
      <c r="I108" s="56"/>
      <c r="J108" s="56"/>
      <c r="K108" s="56"/>
      <c r="L108" s="52"/>
      <c r="S108" s="35"/>
      <c r="T108" s="35"/>
      <c r="U108" s="35"/>
      <c r="V108" s="35"/>
      <c r="W108" s="35"/>
      <c r="X108" s="35"/>
      <c r="Y108" s="35"/>
      <c r="Z108" s="35"/>
      <c r="AA108" s="35"/>
      <c r="AB108" s="35"/>
      <c r="AC108" s="35"/>
      <c r="AD108" s="35"/>
      <c r="AE108" s="35"/>
    </row>
    <row r="112" spans="1:31" s="2" customFormat="1" ht="6.95" customHeight="1">
      <c r="A112" s="35"/>
      <c r="B112" s="57"/>
      <c r="C112" s="58"/>
      <c r="D112" s="58"/>
      <c r="E112" s="58"/>
      <c r="F112" s="58"/>
      <c r="G112" s="58"/>
      <c r="H112" s="58"/>
      <c r="I112" s="58"/>
      <c r="J112" s="58"/>
      <c r="K112" s="58"/>
      <c r="L112" s="52"/>
      <c r="S112" s="35"/>
      <c r="T112" s="35"/>
      <c r="U112" s="35"/>
      <c r="V112" s="35"/>
      <c r="W112" s="35"/>
      <c r="X112" s="35"/>
      <c r="Y112" s="35"/>
      <c r="Z112" s="35"/>
      <c r="AA112" s="35"/>
      <c r="AB112" s="35"/>
      <c r="AC112" s="35"/>
      <c r="AD112" s="35"/>
      <c r="AE112" s="35"/>
    </row>
    <row r="113" spans="1:31" s="2" customFormat="1" ht="24.95" customHeight="1">
      <c r="A113" s="35"/>
      <c r="B113" s="36"/>
      <c r="C113" s="24" t="s">
        <v>145</v>
      </c>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16</v>
      </c>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6.5" customHeight="1">
      <c r="A116" s="35"/>
      <c r="B116" s="36"/>
      <c r="C116" s="37"/>
      <c r="D116" s="37"/>
      <c r="E116" s="323" t="str">
        <f>E7</f>
        <v>Revitalizace prostranství Na Rybníčku k.ú. Třeboň</v>
      </c>
      <c r="F116" s="324"/>
      <c r="G116" s="324"/>
      <c r="H116" s="324"/>
      <c r="I116" s="37"/>
      <c r="J116" s="37"/>
      <c r="K116" s="37"/>
      <c r="L116" s="52"/>
      <c r="S116" s="35"/>
      <c r="T116" s="35"/>
      <c r="U116" s="35"/>
      <c r="V116" s="35"/>
      <c r="W116" s="35"/>
      <c r="X116" s="35"/>
      <c r="Y116" s="35"/>
      <c r="Z116" s="35"/>
      <c r="AA116" s="35"/>
      <c r="AB116" s="35"/>
      <c r="AC116" s="35"/>
      <c r="AD116" s="35"/>
      <c r="AE116" s="35"/>
    </row>
    <row r="117" spans="1:31" s="2" customFormat="1" ht="12" customHeight="1">
      <c r="A117" s="35"/>
      <c r="B117" s="36"/>
      <c r="C117" s="30" t="s">
        <v>134</v>
      </c>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16.5" customHeight="1">
      <c r="A118" s="35"/>
      <c r="B118" s="36"/>
      <c r="C118" s="37"/>
      <c r="D118" s="37"/>
      <c r="E118" s="279" t="str">
        <f>E9</f>
        <v>SO 301 - Přeložka vodovodu</v>
      </c>
      <c r="F118" s="325"/>
      <c r="G118" s="325"/>
      <c r="H118" s="325"/>
      <c r="I118" s="37"/>
      <c r="J118" s="37"/>
      <c r="K118" s="37"/>
      <c r="L118" s="52"/>
      <c r="S118" s="35"/>
      <c r="T118" s="35"/>
      <c r="U118" s="35"/>
      <c r="V118" s="35"/>
      <c r="W118" s="35"/>
      <c r="X118" s="35"/>
      <c r="Y118" s="35"/>
      <c r="Z118" s="35"/>
      <c r="AA118" s="35"/>
      <c r="AB118" s="35"/>
      <c r="AC118" s="35"/>
      <c r="AD118" s="35"/>
      <c r="AE118" s="35"/>
    </row>
    <row r="119" spans="1:31" s="2" customFormat="1" ht="6.9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2" customFormat="1" ht="12" customHeight="1">
      <c r="A120" s="35"/>
      <c r="B120" s="36"/>
      <c r="C120" s="30" t="s">
        <v>20</v>
      </c>
      <c r="D120" s="37"/>
      <c r="E120" s="37"/>
      <c r="F120" s="28" t="str">
        <f>F12</f>
        <v>Třeboň</v>
      </c>
      <c r="G120" s="37"/>
      <c r="H120" s="37"/>
      <c r="I120" s="30" t="s">
        <v>22</v>
      </c>
      <c r="J120" s="67" t="str">
        <f>IF(J12="","",J12)</f>
        <v>20. 8. 2021</v>
      </c>
      <c r="K120" s="37"/>
      <c r="L120" s="52"/>
      <c r="S120" s="35"/>
      <c r="T120" s="35"/>
      <c r="U120" s="35"/>
      <c r="V120" s="35"/>
      <c r="W120" s="35"/>
      <c r="X120" s="35"/>
      <c r="Y120" s="35"/>
      <c r="Z120" s="35"/>
      <c r="AA120" s="35"/>
      <c r="AB120" s="35"/>
      <c r="AC120" s="35"/>
      <c r="AD120" s="35"/>
      <c r="AE120" s="35"/>
    </row>
    <row r="121" spans="1:31" s="2" customFormat="1" ht="6.95" customHeight="1">
      <c r="A121" s="35"/>
      <c r="B121" s="36"/>
      <c r="C121" s="37"/>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2" customFormat="1" ht="25.7" customHeight="1">
      <c r="A122" s="35"/>
      <c r="B122" s="36"/>
      <c r="C122" s="30" t="s">
        <v>24</v>
      </c>
      <c r="D122" s="37"/>
      <c r="E122" s="37"/>
      <c r="F122" s="28" t="str">
        <f>E15</f>
        <v>Město Třeboň</v>
      </c>
      <c r="G122" s="37"/>
      <c r="H122" s="37"/>
      <c r="I122" s="30" t="s">
        <v>30</v>
      </c>
      <c r="J122" s="33" t="str">
        <f>E21</f>
        <v>Ing. arch. Martin Jirovský</v>
      </c>
      <c r="K122" s="37"/>
      <c r="L122" s="52"/>
      <c r="S122" s="35"/>
      <c r="T122" s="35"/>
      <c r="U122" s="35"/>
      <c r="V122" s="35"/>
      <c r="W122" s="35"/>
      <c r="X122" s="35"/>
      <c r="Y122" s="35"/>
      <c r="Z122" s="35"/>
      <c r="AA122" s="35"/>
      <c r="AB122" s="35"/>
      <c r="AC122" s="35"/>
      <c r="AD122" s="35"/>
      <c r="AE122" s="35"/>
    </row>
    <row r="123" spans="1:31" s="2" customFormat="1" ht="15.2" customHeight="1">
      <c r="A123" s="35"/>
      <c r="B123" s="36"/>
      <c r="C123" s="30" t="s">
        <v>28</v>
      </c>
      <c r="D123" s="37"/>
      <c r="E123" s="37"/>
      <c r="F123" s="28" t="str">
        <f>IF(E18="","",E18)</f>
        <v>Vyplň údaj</v>
      </c>
      <c r="G123" s="37"/>
      <c r="H123" s="37"/>
      <c r="I123" s="30" t="s">
        <v>33</v>
      </c>
      <c r="J123" s="33" t="str">
        <f>E24</f>
        <v>Ing. Barbora Filip</v>
      </c>
      <c r="K123" s="37"/>
      <c r="L123" s="52"/>
      <c r="S123" s="35"/>
      <c r="T123" s="35"/>
      <c r="U123" s="35"/>
      <c r="V123" s="35"/>
      <c r="W123" s="35"/>
      <c r="X123" s="35"/>
      <c r="Y123" s="35"/>
      <c r="Z123" s="35"/>
      <c r="AA123" s="35"/>
      <c r="AB123" s="35"/>
      <c r="AC123" s="35"/>
      <c r="AD123" s="35"/>
      <c r="AE123" s="35"/>
    </row>
    <row r="124" spans="1:31" s="2" customFormat="1" ht="10.35" customHeight="1">
      <c r="A124" s="35"/>
      <c r="B124" s="36"/>
      <c r="C124" s="37"/>
      <c r="D124" s="37"/>
      <c r="E124" s="37"/>
      <c r="F124" s="37"/>
      <c r="G124" s="37"/>
      <c r="H124" s="37"/>
      <c r="I124" s="37"/>
      <c r="J124" s="37"/>
      <c r="K124" s="37"/>
      <c r="L124" s="52"/>
      <c r="S124" s="35"/>
      <c r="T124" s="35"/>
      <c r="U124" s="35"/>
      <c r="V124" s="35"/>
      <c r="W124" s="35"/>
      <c r="X124" s="35"/>
      <c r="Y124" s="35"/>
      <c r="Z124" s="35"/>
      <c r="AA124" s="35"/>
      <c r="AB124" s="35"/>
      <c r="AC124" s="35"/>
      <c r="AD124" s="35"/>
      <c r="AE124" s="35"/>
    </row>
    <row r="125" spans="1:31" s="11" customFormat="1" ht="29.25" customHeight="1">
      <c r="A125" s="160"/>
      <c r="B125" s="161"/>
      <c r="C125" s="162" t="s">
        <v>146</v>
      </c>
      <c r="D125" s="163" t="s">
        <v>62</v>
      </c>
      <c r="E125" s="163" t="s">
        <v>58</v>
      </c>
      <c r="F125" s="163" t="s">
        <v>59</v>
      </c>
      <c r="G125" s="163" t="s">
        <v>147</v>
      </c>
      <c r="H125" s="163" t="s">
        <v>148</v>
      </c>
      <c r="I125" s="163" t="s">
        <v>149</v>
      </c>
      <c r="J125" s="164" t="s">
        <v>138</v>
      </c>
      <c r="K125" s="165" t="s">
        <v>150</v>
      </c>
      <c r="L125" s="166"/>
      <c r="M125" s="76" t="s">
        <v>1</v>
      </c>
      <c r="N125" s="77" t="s">
        <v>41</v>
      </c>
      <c r="O125" s="77" t="s">
        <v>151</v>
      </c>
      <c r="P125" s="77" t="s">
        <v>152</v>
      </c>
      <c r="Q125" s="77" t="s">
        <v>153</v>
      </c>
      <c r="R125" s="77" t="s">
        <v>154</v>
      </c>
      <c r="S125" s="77" t="s">
        <v>155</v>
      </c>
      <c r="T125" s="78" t="s">
        <v>156</v>
      </c>
      <c r="U125" s="160"/>
      <c r="V125" s="160"/>
      <c r="W125" s="160"/>
      <c r="X125" s="160"/>
      <c r="Y125" s="160"/>
      <c r="Z125" s="160"/>
      <c r="AA125" s="160"/>
      <c r="AB125" s="160"/>
      <c r="AC125" s="160"/>
      <c r="AD125" s="160"/>
      <c r="AE125" s="160"/>
    </row>
    <row r="126" spans="1:63" s="2" customFormat="1" ht="22.9" customHeight="1">
      <c r="A126" s="35"/>
      <c r="B126" s="36"/>
      <c r="C126" s="83" t="s">
        <v>157</v>
      </c>
      <c r="D126" s="37"/>
      <c r="E126" s="37"/>
      <c r="F126" s="37"/>
      <c r="G126" s="37"/>
      <c r="H126" s="37"/>
      <c r="I126" s="37"/>
      <c r="J126" s="167">
        <f>BK126</f>
        <v>0</v>
      </c>
      <c r="K126" s="37"/>
      <c r="L126" s="40"/>
      <c r="M126" s="79"/>
      <c r="N126" s="168"/>
      <c r="O126" s="80"/>
      <c r="P126" s="169">
        <f>P127+P163+P248+P253</f>
        <v>0</v>
      </c>
      <c r="Q126" s="80"/>
      <c r="R126" s="169">
        <f>R127+R163+R248+R253</f>
        <v>14.512871330000001</v>
      </c>
      <c r="S126" s="80"/>
      <c r="T126" s="170">
        <f>T127+T163+T248+T253</f>
        <v>22.47657</v>
      </c>
      <c r="U126" s="35"/>
      <c r="V126" s="35"/>
      <c r="W126" s="35"/>
      <c r="X126" s="35"/>
      <c r="Y126" s="35"/>
      <c r="Z126" s="35"/>
      <c r="AA126" s="35"/>
      <c r="AB126" s="35"/>
      <c r="AC126" s="35"/>
      <c r="AD126" s="35"/>
      <c r="AE126" s="35"/>
      <c r="AT126" s="18" t="s">
        <v>76</v>
      </c>
      <c r="AU126" s="18" t="s">
        <v>140</v>
      </c>
      <c r="BK126" s="171">
        <f>BK127+BK163+BK248+BK253</f>
        <v>0</v>
      </c>
    </row>
    <row r="127" spans="2:63" s="12" customFormat="1" ht="25.9" customHeight="1">
      <c r="B127" s="172"/>
      <c r="C127" s="173"/>
      <c r="D127" s="174" t="s">
        <v>76</v>
      </c>
      <c r="E127" s="175" t="s">
        <v>85</v>
      </c>
      <c r="F127" s="175" t="s">
        <v>176</v>
      </c>
      <c r="G127" s="173"/>
      <c r="H127" s="173"/>
      <c r="I127" s="176"/>
      <c r="J127" s="177">
        <f>BK127</f>
        <v>0</v>
      </c>
      <c r="K127" s="173"/>
      <c r="L127" s="178"/>
      <c r="M127" s="179"/>
      <c r="N127" s="180"/>
      <c r="O127" s="180"/>
      <c r="P127" s="181">
        <f>SUM(P128:P162)</f>
        <v>0</v>
      </c>
      <c r="Q127" s="180"/>
      <c r="R127" s="181">
        <f>SUM(R128:R162)</f>
        <v>1.2302199999999999</v>
      </c>
      <c r="S127" s="180"/>
      <c r="T127" s="182">
        <f>SUM(T128:T162)</f>
        <v>0</v>
      </c>
      <c r="AR127" s="183" t="s">
        <v>85</v>
      </c>
      <c r="AT127" s="184" t="s">
        <v>76</v>
      </c>
      <c r="AU127" s="184" t="s">
        <v>77</v>
      </c>
      <c r="AY127" s="183" t="s">
        <v>160</v>
      </c>
      <c r="BK127" s="185">
        <f>SUM(BK128:BK162)</f>
        <v>0</v>
      </c>
    </row>
    <row r="128" spans="1:65" s="2" customFormat="1" ht="16.5" customHeight="1">
      <c r="A128" s="35"/>
      <c r="B128" s="36"/>
      <c r="C128" s="186" t="s">
        <v>85</v>
      </c>
      <c r="D128" s="186" t="s">
        <v>161</v>
      </c>
      <c r="E128" s="187" t="s">
        <v>838</v>
      </c>
      <c r="F128" s="188" t="s">
        <v>839</v>
      </c>
      <c r="G128" s="189" t="s">
        <v>840</v>
      </c>
      <c r="H128" s="190">
        <v>30</v>
      </c>
      <c r="I128" s="191"/>
      <c r="J128" s="192">
        <f>ROUND(I128*H128,2)</f>
        <v>0</v>
      </c>
      <c r="K128" s="193"/>
      <c r="L128" s="40"/>
      <c r="M128" s="194" t="s">
        <v>1</v>
      </c>
      <c r="N128" s="195" t="s">
        <v>42</v>
      </c>
      <c r="O128" s="72"/>
      <c r="P128" s="196">
        <f>O128*H128</f>
        <v>0</v>
      </c>
      <c r="Q128" s="196">
        <v>0</v>
      </c>
      <c r="R128" s="196">
        <f>Q128*H128</f>
        <v>0</v>
      </c>
      <c r="S128" s="196">
        <v>0</v>
      </c>
      <c r="T128" s="197">
        <f>S128*H128</f>
        <v>0</v>
      </c>
      <c r="U128" s="35"/>
      <c r="V128" s="35"/>
      <c r="W128" s="35"/>
      <c r="X128" s="35"/>
      <c r="Y128" s="35"/>
      <c r="Z128" s="35"/>
      <c r="AA128" s="35"/>
      <c r="AB128" s="35"/>
      <c r="AC128" s="35"/>
      <c r="AD128" s="35"/>
      <c r="AE128" s="35"/>
      <c r="AR128" s="198" t="s">
        <v>165</v>
      </c>
      <c r="AT128" s="198" t="s">
        <v>161</v>
      </c>
      <c r="AU128" s="198" t="s">
        <v>85</v>
      </c>
      <c r="AY128" s="18" t="s">
        <v>160</v>
      </c>
      <c r="BE128" s="199">
        <f>IF(N128="základní",J128,0)</f>
        <v>0</v>
      </c>
      <c r="BF128" s="199">
        <f>IF(N128="snížená",J128,0)</f>
        <v>0</v>
      </c>
      <c r="BG128" s="199">
        <f>IF(N128="zákl. přenesená",J128,0)</f>
        <v>0</v>
      </c>
      <c r="BH128" s="199">
        <f>IF(N128="sníž. přenesená",J128,0)</f>
        <v>0</v>
      </c>
      <c r="BI128" s="199">
        <f>IF(N128="nulová",J128,0)</f>
        <v>0</v>
      </c>
      <c r="BJ128" s="18" t="s">
        <v>85</v>
      </c>
      <c r="BK128" s="199">
        <f>ROUND(I128*H128,2)</f>
        <v>0</v>
      </c>
      <c r="BL128" s="18" t="s">
        <v>165</v>
      </c>
      <c r="BM128" s="198" t="s">
        <v>841</v>
      </c>
    </row>
    <row r="129" spans="1:65" s="2" customFormat="1" ht="21.75" customHeight="1">
      <c r="A129" s="35"/>
      <c r="B129" s="36"/>
      <c r="C129" s="186" t="s">
        <v>87</v>
      </c>
      <c r="D129" s="186" t="s">
        <v>161</v>
      </c>
      <c r="E129" s="187" t="s">
        <v>842</v>
      </c>
      <c r="F129" s="188" t="s">
        <v>843</v>
      </c>
      <c r="G129" s="189" t="s">
        <v>844</v>
      </c>
      <c r="H129" s="190">
        <v>15</v>
      </c>
      <c r="I129" s="191"/>
      <c r="J129" s="192">
        <f>ROUND(I129*H129,2)</f>
        <v>0</v>
      </c>
      <c r="K129" s="193"/>
      <c r="L129" s="40"/>
      <c r="M129" s="194" t="s">
        <v>1</v>
      </c>
      <c r="N129" s="195" t="s">
        <v>42</v>
      </c>
      <c r="O129" s="72"/>
      <c r="P129" s="196">
        <f>O129*H129</f>
        <v>0</v>
      </c>
      <c r="Q129" s="196">
        <v>0</v>
      </c>
      <c r="R129" s="196">
        <f>Q129*H129</f>
        <v>0</v>
      </c>
      <c r="S129" s="196">
        <v>0</v>
      </c>
      <c r="T129" s="197">
        <f>S129*H129</f>
        <v>0</v>
      </c>
      <c r="U129" s="35"/>
      <c r="V129" s="35"/>
      <c r="W129" s="35"/>
      <c r="X129" s="35"/>
      <c r="Y129" s="35"/>
      <c r="Z129" s="35"/>
      <c r="AA129" s="35"/>
      <c r="AB129" s="35"/>
      <c r="AC129" s="35"/>
      <c r="AD129" s="35"/>
      <c r="AE129" s="35"/>
      <c r="AR129" s="198" t="s">
        <v>165</v>
      </c>
      <c r="AT129" s="198" t="s">
        <v>161</v>
      </c>
      <c r="AU129" s="198" t="s">
        <v>85</v>
      </c>
      <c r="AY129" s="18" t="s">
        <v>160</v>
      </c>
      <c r="BE129" s="199">
        <f>IF(N129="základní",J129,0)</f>
        <v>0</v>
      </c>
      <c r="BF129" s="199">
        <f>IF(N129="snížená",J129,0)</f>
        <v>0</v>
      </c>
      <c r="BG129" s="199">
        <f>IF(N129="zákl. přenesená",J129,0)</f>
        <v>0</v>
      </c>
      <c r="BH129" s="199">
        <f>IF(N129="sníž. přenesená",J129,0)</f>
        <v>0</v>
      </c>
      <c r="BI129" s="199">
        <f>IF(N129="nulová",J129,0)</f>
        <v>0</v>
      </c>
      <c r="BJ129" s="18" t="s">
        <v>85</v>
      </c>
      <c r="BK129" s="199">
        <f>ROUND(I129*H129,2)</f>
        <v>0</v>
      </c>
      <c r="BL129" s="18" t="s">
        <v>165</v>
      </c>
      <c r="BM129" s="198" t="s">
        <v>845</v>
      </c>
    </row>
    <row r="130" spans="1:65" s="2" customFormat="1" ht="21.75" customHeight="1">
      <c r="A130" s="35"/>
      <c r="B130" s="36"/>
      <c r="C130" s="186" t="s">
        <v>170</v>
      </c>
      <c r="D130" s="186" t="s">
        <v>161</v>
      </c>
      <c r="E130" s="187" t="s">
        <v>272</v>
      </c>
      <c r="F130" s="188" t="s">
        <v>846</v>
      </c>
      <c r="G130" s="189" t="s">
        <v>274</v>
      </c>
      <c r="H130" s="190">
        <v>15.4</v>
      </c>
      <c r="I130" s="191"/>
      <c r="J130" s="192">
        <f>ROUND(I130*H130,2)</f>
        <v>0</v>
      </c>
      <c r="K130" s="193"/>
      <c r="L130" s="40"/>
      <c r="M130" s="194" t="s">
        <v>1</v>
      </c>
      <c r="N130" s="195" t="s">
        <v>42</v>
      </c>
      <c r="O130" s="72"/>
      <c r="P130" s="196">
        <f>O130*H130</f>
        <v>0</v>
      </c>
      <c r="Q130" s="196">
        <v>0</v>
      </c>
      <c r="R130" s="196">
        <f>Q130*H130</f>
        <v>0</v>
      </c>
      <c r="S130" s="196">
        <v>0</v>
      </c>
      <c r="T130" s="197">
        <f>S130*H130</f>
        <v>0</v>
      </c>
      <c r="U130" s="35"/>
      <c r="V130" s="35"/>
      <c r="W130" s="35"/>
      <c r="X130" s="35"/>
      <c r="Y130" s="35"/>
      <c r="Z130" s="35"/>
      <c r="AA130" s="35"/>
      <c r="AB130" s="35"/>
      <c r="AC130" s="35"/>
      <c r="AD130" s="35"/>
      <c r="AE130" s="35"/>
      <c r="AR130" s="198" t="s">
        <v>165</v>
      </c>
      <c r="AT130" s="198" t="s">
        <v>161</v>
      </c>
      <c r="AU130" s="198" t="s">
        <v>85</v>
      </c>
      <c r="AY130" s="18" t="s">
        <v>160</v>
      </c>
      <c r="BE130" s="199">
        <f>IF(N130="základní",J130,0)</f>
        <v>0</v>
      </c>
      <c r="BF130" s="199">
        <f>IF(N130="snížená",J130,0)</f>
        <v>0</v>
      </c>
      <c r="BG130" s="199">
        <f>IF(N130="zákl. přenesená",J130,0)</f>
        <v>0</v>
      </c>
      <c r="BH130" s="199">
        <f>IF(N130="sníž. přenesená",J130,0)</f>
        <v>0</v>
      </c>
      <c r="BI130" s="199">
        <f>IF(N130="nulová",J130,0)</f>
        <v>0</v>
      </c>
      <c r="BJ130" s="18" t="s">
        <v>85</v>
      </c>
      <c r="BK130" s="199">
        <f>ROUND(I130*H130,2)</f>
        <v>0</v>
      </c>
      <c r="BL130" s="18" t="s">
        <v>165</v>
      </c>
      <c r="BM130" s="198" t="s">
        <v>847</v>
      </c>
    </row>
    <row r="131" spans="2:51" s="13" customFormat="1" ht="11.25">
      <c r="B131" s="202"/>
      <c r="C131" s="203"/>
      <c r="D131" s="204" t="s">
        <v>181</v>
      </c>
      <c r="E131" s="205" t="s">
        <v>1</v>
      </c>
      <c r="F131" s="206" t="s">
        <v>848</v>
      </c>
      <c r="G131" s="203"/>
      <c r="H131" s="207">
        <v>15.4</v>
      </c>
      <c r="I131" s="208"/>
      <c r="J131" s="203"/>
      <c r="K131" s="203"/>
      <c r="L131" s="209"/>
      <c r="M131" s="210"/>
      <c r="N131" s="211"/>
      <c r="O131" s="211"/>
      <c r="P131" s="211"/>
      <c r="Q131" s="211"/>
      <c r="R131" s="211"/>
      <c r="S131" s="211"/>
      <c r="T131" s="212"/>
      <c r="AT131" s="213" t="s">
        <v>181</v>
      </c>
      <c r="AU131" s="213" t="s">
        <v>85</v>
      </c>
      <c r="AV131" s="13" t="s">
        <v>87</v>
      </c>
      <c r="AW131" s="13" t="s">
        <v>32</v>
      </c>
      <c r="AX131" s="13" t="s">
        <v>85</v>
      </c>
      <c r="AY131" s="213" t="s">
        <v>160</v>
      </c>
    </row>
    <row r="132" spans="1:65" s="2" customFormat="1" ht="16.5" customHeight="1">
      <c r="A132" s="35"/>
      <c r="B132" s="36"/>
      <c r="C132" s="186" t="s">
        <v>165</v>
      </c>
      <c r="D132" s="186" t="s">
        <v>161</v>
      </c>
      <c r="E132" s="187" t="s">
        <v>849</v>
      </c>
      <c r="F132" s="188" t="s">
        <v>850</v>
      </c>
      <c r="G132" s="189" t="s">
        <v>179</v>
      </c>
      <c r="H132" s="190">
        <v>10</v>
      </c>
      <c r="I132" s="191"/>
      <c r="J132" s="192">
        <f>ROUND(I132*H132,2)</f>
        <v>0</v>
      </c>
      <c r="K132" s="193"/>
      <c r="L132" s="40"/>
      <c r="M132" s="194" t="s">
        <v>1</v>
      </c>
      <c r="N132" s="195" t="s">
        <v>42</v>
      </c>
      <c r="O132" s="72"/>
      <c r="P132" s="196">
        <f>O132*H132</f>
        <v>0</v>
      </c>
      <c r="Q132" s="196">
        <v>0</v>
      </c>
      <c r="R132" s="196">
        <f>Q132*H132</f>
        <v>0</v>
      </c>
      <c r="S132" s="196">
        <v>0</v>
      </c>
      <c r="T132" s="197">
        <f>S132*H132</f>
        <v>0</v>
      </c>
      <c r="U132" s="35"/>
      <c r="V132" s="35"/>
      <c r="W132" s="35"/>
      <c r="X132" s="35"/>
      <c r="Y132" s="35"/>
      <c r="Z132" s="35"/>
      <c r="AA132" s="35"/>
      <c r="AB132" s="35"/>
      <c r="AC132" s="35"/>
      <c r="AD132" s="35"/>
      <c r="AE132" s="35"/>
      <c r="AR132" s="198" t="s">
        <v>165</v>
      </c>
      <c r="AT132" s="198" t="s">
        <v>161</v>
      </c>
      <c r="AU132" s="198" t="s">
        <v>85</v>
      </c>
      <c r="AY132" s="18" t="s">
        <v>160</v>
      </c>
      <c r="BE132" s="199">
        <f>IF(N132="základní",J132,0)</f>
        <v>0</v>
      </c>
      <c r="BF132" s="199">
        <f>IF(N132="snížená",J132,0)</f>
        <v>0</v>
      </c>
      <c r="BG132" s="199">
        <f>IF(N132="zákl. přenesená",J132,0)</f>
        <v>0</v>
      </c>
      <c r="BH132" s="199">
        <f>IF(N132="sníž. přenesená",J132,0)</f>
        <v>0</v>
      </c>
      <c r="BI132" s="199">
        <f>IF(N132="nulová",J132,0)</f>
        <v>0</v>
      </c>
      <c r="BJ132" s="18" t="s">
        <v>85</v>
      </c>
      <c r="BK132" s="199">
        <f>ROUND(I132*H132,2)</f>
        <v>0</v>
      </c>
      <c r="BL132" s="18" t="s">
        <v>165</v>
      </c>
      <c r="BM132" s="198" t="s">
        <v>851</v>
      </c>
    </row>
    <row r="133" spans="2:51" s="13" customFormat="1" ht="11.25">
      <c r="B133" s="202"/>
      <c r="C133" s="203"/>
      <c r="D133" s="204" t="s">
        <v>181</v>
      </c>
      <c r="E133" s="205" t="s">
        <v>1</v>
      </c>
      <c r="F133" s="206" t="s">
        <v>852</v>
      </c>
      <c r="G133" s="203"/>
      <c r="H133" s="207">
        <v>10</v>
      </c>
      <c r="I133" s="208"/>
      <c r="J133" s="203"/>
      <c r="K133" s="203"/>
      <c r="L133" s="209"/>
      <c r="M133" s="210"/>
      <c r="N133" s="211"/>
      <c r="O133" s="211"/>
      <c r="P133" s="211"/>
      <c r="Q133" s="211"/>
      <c r="R133" s="211"/>
      <c r="S133" s="211"/>
      <c r="T133" s="212"/>
      <c r="AT133" s="213" t="s">
        <v>181</v>
      </c>
      <c r="AU133" s="213" t="s">
        <v>85</v>
      </c>
      <c r="AV133" s="13" t="s">
        <v>87</v>
      </c>
      <c r="AW133" s="13" t="s">
        <v>32</v>
      </c>
      <c r="AX133" s="13" t="s">
        <v>85</v>
      </c>
      <c r="AY133" s="213" t="s">
        <v>160</v>
      </c>
    </row>
    <row r="134" spans="1:65" s="2" customFormat="1" ht="21.75" customHeight="1">
      <c r="A134" s="35"/>
      <c r="B134" s="36"/>
      <c r="C134" s="186" t="s">
        <v>183</v>
      </c>
      <c r="D134" s="186" t="s">
        <v>161</v>
      </c>
      <c r="E134" s="187" t="s">
        <v>853</v>
      </c>
      <c r="F134" s="188" t="s">
        <v>854</v>
      </c>
      <c r="G134" s="189" t="s">
        <v>274</v>
      </c>
      <c r="H134" s="190">
        <v>109</v>
      </c>
      <c r="I134" s="191"/>
      <c r="J134" s="192">
        <f>ROUND(I134*H134,2)</f>
        <v>0</v>
      </c>
      <c r="K134" s="193"/>
      <c r="L134" s="40"/>
      <c r="M134" s="194" t="s">
        <v>1</v>
      </c>
      <c r="N134" s="195" t="s">
        <v>42</v>
      </c>
      <c r="O134" s="72"/>
      <c r="P134" s="196">
        <f>O134*H134</f>
        <v>0</v>
      </c>
      <c r="Q134" s="196">
        <v>0</v>
      </c>
      <c r="R134" s="196">
        <f>Q134*H134</f>
        <v>0</v>
      </c>
      <c r="S134" s="196">
        <v>0</v>
      </c>
      <c r="T134" s="197">
        <f>S134*H134</f>
        <v>0</v>
      </c>
      <c r="U134" s="35"/>
      <c r="V134" s="35"/>
      <c r="W134" s="35"/>
      <c r="X134" s="35"/>
      <c r="Y134" s="35"/>
      <c r="Z134" s="35"/>
      <c r="AA134" s="35"/>
      <c r="AB134" s="35"/>
      <c r="AC134" s="35"/>
      <c r="AD134" s="35"/>
      <c r="AE134" s="35"/>
      <c r="AR134" s="198" t="s">
        <v>165</v>
      </c>
      <c r="AT134" s="198" t="s">
        <v>161</v>
      </c>
      <c r="AU134" s="198" t="s">
        <v>85</v>
      </c>
      <c r="AY134" s="18" t="s">
        <v>160</v>
      </c>
      <c r="BE134" s="199">
        <f>IF(N134="základní",J134,0)</f>
        <v>0</v>
      </c>
      <c r="BF134" s="199">
        <f>IF(N134="snížená",J134,0)</f>
        <v>0</v>
      </c>
      <c r="BG134" s="199">
        <f>IF(N134="zákl. přenesená",J134,0)</f>
        <v>0</v>
      </c>
      <c r="BH134" s="199">
        <f>IF(N134="sníž. přenesená",J134,0)</f>
        <v>0</v>
      </c>
      <c r="BI134" s="199">
        <f>IF(N134="nulová",J134,0)</f>
        <v>0</v>
      </c>
      <c r="BJ134" s="18" t="s">
        <v>85</v>
      </c>
      <c r="BK134" s="199">
        <f>ROUND(I134*H134,2)</f>
        <v>0</v>
      </c>
      <c r="BL134" s="18" t="s">
        <v>165</v>
      </c>
      <c r="BM134" s="198" t="s">
        <v>855</v>
      </c>
    </row>
    <row r="135" spans="2:51" s="13" customFormat="1" ht="11.25">
      <c r="B135" s="202"/>
      <c r="C135" s="203"/>
      <c r="D135" s="204" t="s">
        <v>181</v>
      </c>
      <c r="E135" s="205" t="s">
        <v>1</v>
      </c>
      <c r="F135" s="206" t="s">
        <v>856</v>
      </c>
      <c r="G135" s="203"/>
      <c r="H135" s="207">
        <v>91</v>
      </c>
      <c r="I135" s="208"/>
      <c r="J135" s="203"/>
      <c r="K135" s="203"/>
      <c r="L135" s="209"/>
      <c r="M135" s="210"/>
      <c r="N135" s="211"/>
      <c r="O135" s="211"/>
      <c r="P135" s="211"/>
      <c r="Q135" s="211"/>
      <c r="R135" s="211"/>
      <c r="S135" s="211"/>
      <c r="T135" s="212"/>
      <c r="AT135" s="213" t="s">
        <v>181</v>
      </c>
      <c r="AU135" s="213" t="s">
        <v>85</v>
      </c>
      <c r="AV135" s="13" t="s">
        <v>87</v>
      </c>
      <c r="AW135" s="13" t="s">
        <v>32</v>
      </c>
      <c r="AX135" s="13" t="s">
        <v>77</v>
      </c>
      <c r="AY135" s="213" t="s">
        <v>160</v>
      </c>
    </row>
    <row r="136" spans="2:51" s="13" customFormat="1" ht="11.25">
      <c r="B136" s="202"/>
      <c r="C136" s="203"/>
      <c r="D136" s="204" t="s">
        <v>181</v>
      </c>
      <c r="E136" s="205" t="s">
        <v>1</v>
      </c>
      <c r="F136" s="206" t="s">
        <v>857</v>
      </c>
      <c r="G136" s="203"/>
      <c r="H136" s="207">
        <v>18</v>
      </c>
      <c r="I136" s="208"/>
      <c r="J136" s="203"/>
      <c r="K136" s="203"/>
      <c r="L136" s="209"/>
      <c r="M136" s="210"/>
      <c r="N136" s="211"/>
      <c r="O136" s="211"/>
      <c r="P136" s="211"/>
      <c r="Q136" s="211"/>
      <c r="R136" s="211"/>
      <c r="S136" s="211"/>
      <c r="T136" s="212"/>
      <c r="AT136" s="213" t="s">
        <v>181</v>
      </c>
      <c r="AU136" s="213" t="s">
        <v>85</v>
      </c>
      <c r="AV136" s="13" t="s">
        <v>87</v>
      </c>
      <c r="AW136" s="13" t="s">
        <v>32</v>
      </c>
      <c r="AX136" s="13" t="s">
        <v>77</v>
      </c>
      <c r="AY136" s="213" t="s">
        <v>160</v>
      </c>
    </row>
    <row r="137" spans="2:51" s="14" customFormat="1" ht="11.25">
      <c r="B137" s="223"/>
      <c r="C137" s="224"/>
      <c r="D137" s="204" t="s">
        <v>181</v>
      </c>
      <c r="E137" s="225" t="s">
        <v>1</v>
      </c>
      <c r="F137" s="226" t="s">
        <v>281</v>
      </c>
      <c r="G137" s="224"/>
      <c r="H137" s="227">
        <v>109</v>
      </c>
      <c r="I137" s="228"/>
      <c r="J137" s="224"/>
      <c r="K137" s="224"/>
      <c r="L137" s="229"/>
      <c r="M137" s="230"/>
      <c r="N137" s="231"/>
      <c r="O137" s="231"/>
      <c r="P137" s="231"/>
      <c r="Q137" s="231"/>
      <c r="R137" s="231"/>
      <c r="S137" s="231"/>
      <c r="T137" s="232"/>
      <c r="AT137" s="233" t="s">
        <v>181</v>
      </c>
      <c r="AU137" s="233" t="s">
        <v>85</v>
      </c>
      <c r="AV137" s="14" t="s">
        <v>165</v>
      </c>
      <c r="AW137" s="14" t="s">
        <v>32</v>
      </c>
      <c r="AX137" s="14" t="s">
        <v>85</v>
      </c>
      <c r="AY137" s="233" t="s">
        <v>160</v>
      </c>
    </row>
    <row r="138" spans="1:65" s="2" customFormat="1" ht="21.75" customHeight="1">
      <c r="A138" s="35"/>
      <c r="B138" s="36"/>
      <c r="C138" s="186" t="s">
        <v>189</v>
      </c>
      <c r="D138" s="186" t="s">
        <v>161</v>
      </c>
      <c r="E138" s="187" t="s">
        <v>858</v>
      </c>
      <c r="F138" s="188" t="s">
        <v>859</v>
      </c>
      <c r="G138" s="189" t="s">
        <v>210</v>
      </c>
      <c r="H138" s="190">
        <v>10</v>
      </c>
      <c r="I138" s="191"/>
      <c r="J138" s="192">
        <f>ROUND(I138*H138,2)</f>
        <v>0</v>
      </c>
      <c r="K138" s="193"/>
      <c r="L138" s="40"/>
      <c r="M138" s="194" t="s">
        <v>1</v>
      </c>
      <c r="N138" s="195" t="s">
        <v>42</v>
      </c>
      <c r="O138" s="72"/>
      <c r="P138" s="196">
        <f>O138*H138</f>
        <v>0</v>
      </c>
      <c r="Q138" s="196">
        <v>0.016</v>
      </c>
      <c r="R138" s="196">
        <f>Q138*H138</f>
        <v>0.16</v>
      </c>
      <c r="S138" s="196">
        <v>0</v>
      </c>
      <c r="T138" s="197">
        <f>S138*H138</f>
        <v>0</v>
      </c>
      <c r="U138" s="35"/>
      <c r="V138" s="35"/>
      <c r="W138" s="35"/>
      <c r="X138" s="35"/>
      <c r="Y138" s="35"/>
      <c r="Z138" s="35"/>
      <c r="AA138" s="35"/>
      <c r="AB138" s="35"/>
      <c r="AC138" s="35"/>
      <c r="AD138" s="35"/>
      <c r="AE138" s="35"/>
      <c r="AR138" s="198" t="s">
        <v>165</v>
      </c>
      <c r="AT138" s="198" t="s">
        <v>161</v>
      </c>
      <c r="AU138" s="198" t="s">
        <v>85</v>
      </c>
      <c r="AY138" s="18" t="s">
        <v>160</v>
      </c>
      <c r="BE138" s="199">
        <f>IF(N138="základní",J138,0)</f>
        <v>0</v>
      </c>
      <c r="BF138" s="199">
        <f>IF(N138="snížená",J138,0)</f>
        <v>0</v>
      </c>
      <c r="BG138" s="199">
        <f>IF(N138="zákl. přenesená",J138,0)</f>
        <v>0</v>
      </c>
      <c r="BH138" s="199">
        <f>IF(N138="sníž. přenesená",J138,0)</f>
        <v>0</v>
      </c>
      <c r="BI138" s="199">
        <f>IF(N138="nulová",J138,0)</f>
        <v>0</v>
      </c>
      <c r="BJ138" s="18" t="s">
        <v>85</v>
      </c>
      <c r="BK138" s="199">
        <f>ROUND(I138*H138,2)</f>
        <v>0</v>
      </c>
      <c r="BL138" s="18" t="s">
        <v>165</v>
      </c>
      <c r="BM138" s="198" t="s">
        <v>860</v>
      </c>
    </row>
    <row r="139" spans="1:65" s="2" customFormat="1" ht="16.5" customHeight="1">
      <c r="A139" s="35"/>
      <c r="B139" s="36"/>
      <c r="C139" s="234" t="s">
        <v>194</v>
      </c>
      <c r="D139" s="234" t="s">
        <v>325</v>
      </c>
      <c r="E139" s="235" t="s">
        <v>861</v>
      </c>
      <c r="F139" s="236" t="s">
        <v>862</v>
      </c>
      <c r="G139" s="237" t="s">
        <v>210</v>
      </c>
      <c r="H139" s="238">
        <v>10</v>
      </c>
      <c r="I139" s="239"/>
      <c r="J139" s="240">
        <f>ROUND(I139*H139,2)</f>
        <v>0</v>
      </c>
      <c r="K139" s="241"/>
      <c r="L139" s="242"/>
      <c r="M139" s="243" t="s">
        <v>1</v>
      </c>
      <c r="N139" s="244" t="s">
        <v>42</v>
      </c>
      <c r="O139" s="72"/>
      <c r="P139" s="196">
        <f>O139*H139</f>
        <v>0</v>
      </c>
      <c r="Q139" s="196">
        <v>0.09113</v>
      </c>
      <c r="R139" s="196">
        <f>Q139*H139</f>
        <v>0.9113</v>
      </c>
      <c r="S139" s="196">
        <v>0</v>
      </c>
      <c r="T139" s="197">
        <f>S139*H139</f>
        <v>0</v>
      </c>
      <c r="U139" s="35"/>
      <c r="V139" s="35"/>
      <c r="W139" s="35"/>
      <c r="X139" s="35"/>
      <c r="Y139" s="35"/>
      <c r="Z139" s="35"/>
      <c r="AA139" s="35"/>
      <c r="AB139" s="35"/>
      <c r="AC139" s="35"/>
      <c r="AD139" s="35"/>
      <c r="AE139" s="35"/>
      <c r="AR139" s="198" t="s">
        <v>198</v>
      </c>
      <c r="AT139" s="198" t="s">
        <v>325</v>
      </c>
      <c r="AU139" s="198" t="s">
        <v>85</v>
      </c>
      <c r="AY139" s="18" t="s">
        <v>160</v>
      </c>
      <c r="BE139" s="199">
        <f>IF(N139="základní",J139,0)</f>
        <v>0</v>
      </c>
      <c r="BF139" s="199">
        <f>IF(N139="snížená",J139,0)</f>
        <v>0</v>
      </c>
      <c r="BG139" s="199">
        <f>IF(N139="zákl. přenesená",J139,0)</f>
        <v>0</v>
      </c>
      <c r="BH139" s="199">
        <f>IF(N139="sníž. přenesená",J139,0)</f>
        <v>0</v>
      </c>
      <c r="BI139" s="199">
        <f>IF(N139="nulová",J139,0)</f>
        <v>0</v>
      </c>
      <c r="BJ139" s="18" t="s">
        <v>85</v>
      </c>
      <c r="BK139" s="199">
        <f>ROUND(I139*H139,2)</f>
        <v>0</v>
      </c>
      <c r="BL139" s="18" t="s">
        <v>165</v>
      </c>
      <c r="BM139" s="198" t="s">
        <v>863</v>
      </c>
    </row>
    <row r="140" spans="1:65" s="2" customFormat="1" ht="21.75" customHeight="1">
      <c r="A140" s="35"/>
      <c r="B140" s="36"/>
      <c r="C140" s="186" t="s">
        <v>198</v>
      </c>
      <c r="D140" s="186" t="s">
        <v>161</v>
      </c>
      <c r="E140" s="187" t="s">
        <v>864</v>
      </c>
      <c r="F140" s="188" t="s">
        <v>865</v>
      </c>
      <c r="G140" s="189" t="s">
        <v>179</v>
      </c>
      <c r="H140" s="190">
        <v>274</v>
      </c>
      <c r="I140" s="191"/>
      <c r="J140" s="192">
        <f>ROUND(I140*H140,2)</f>
        <v>0</v>
      </c>
      <c r="K140" s="193"/>
      <c r="L140" s="40"/>
      <c r="M140" s="194" t="s">
        <v>1</v>
      </c>
      <c r="N140" s="195" t="s">
        <v>42</v>
      </c>
      <c r="O140" s="72"/>
      <c r="P140" s="196">
        <f>O140*H140</f>
        <v>0</v>
      </c>
      <c r="Q140" s="196">
        <v>0.00058</v>
      </c>
      <c r="R140" s="196">
        <f>Q140*H140</f>
        <v>0.15892</v>
      </c>
      <c r="S140" s="196">
        <v>0</v>
      </c>
      <c r="T140" s="197">
        <f>S140*H140</f>
        <v>0</v>
      </c>
      <c r="U140" s="35"/>
      <c r="V140" s="35"/>
      <c r="W140" s="35"/>
      <c r="X140" s="35"/>
      <c r="Y140" s="35"/>
      <c r="Z140" s="35"/>
      <c r="AA140" s="35"/>
      <c r="AB140" s="35"/>
      <c r="AC140" s="35"/>
      <c r="AD140" s="35"/>
      <c r="AE140" s="35"/>
      <c r="AR140" s="198" t="s">
        <v>165</v>
      </c>
      <c r="AT140" s="198" t="s">
        <v>161</v>
      </c>
      <c r="AU140" s="198" t="s">
        <v>85</v>
      </c>
      <c r="AY140" s="18" t="s">
        <v>160</v>
      </c>
      <c r="BE140" s="199">
        <f>IF(N140="základní",J140,0)</f>
        <v>0</v>
      </c>
      <c r="BF140" s="199">
        <f>IF(N140="snížená",J140,0)</f>
        <v>0</v>
      </c>
      <c r="BG140" s="199">
        <f>IF(N140="zákl. přenesená",J140,0)</f>
        <v>0</v>
      </c>
      <c r="BH140" s="199">
        <f>IF(N140="sníž. přenesená",J140,0)</f>
        <v>0</v>
      </c>
      <c r="BI140" s="199">
        <f>IF(N140="nulová",J140,0)</f>
        <v>0</v>
      </c>
      <c r="BJ140" s="18" t="s">
        <v>85</v>
      </c>
      <c r="BK140" s="199">
        <f>ROUND(I140*H140,2)</f>
        <v>0</v>
      </c>
      <c r="BL140" s="18" t="s">
        <v>165</v>
      </c>
      <c r="BM140" s="198" t="s">
        <v>866</v>
      </c>
    </row>
    <row r="141" spans="2:51" s="13" customFormat="1" ht="11.25">
      <c r="B141" s="202"/>
      <c r="C141" s="203"/>
      <c r="D141" s="204" t="s">
        <v>181</v>
      </c>
      <c r="E141" s="205" t="s">
        <v>1</v>
      </c>
      <c r="F141" s="206" t="s">
        <v>867</v>
      </c>
      <c r="G141" s="203"/>
      <c r="H141" s="207">
        <v>274</v>
      </c>
      <c r="I141" s="208"/>
      <c r="J141" s="203"/>
      <c r="K141" s="203"/>
      <c r="L141" s="209"/>
      <c r="M141" s="210"/>
      <c r="N141" s="211"/>
      <c r="O141" s="211"/>
      <c r="P141" s="211"/>
      <c r="Q141" s="211"/>
      <c r="R141" s="211"/>
      <c r="S141" s="211"/>
      <c r="T141" s="212"/>
      <c r="AT141" s="213" t="s">
        <v>181</v>
      </c>
      <c r="AU141" s="213" t="s">
        <v>85</v>
      </c>
      <c r="AV141" s="13" t="s">
        <v>87</v>
      </c>
      <c r="AW141" s="13" t="s">
        <v>32</v>
      </c>
      <c r="AX141" s="13" t="s">
        <v>85</v>
      </c>
      <c r="AY141" s="213" t="s">
        <v>160</v>
      </c>
    </row>
    <row r="142" spans="1:65" s="2" customFormat="1" ht="21.75" customHeight="1">
      <c r="A142" s="35"/>
      <c r="B142" s="36"/>
      <c r="C142" s="186" t="s">
        <v>158</v>
      </c>
      <c r="D142" s="186" t="s">
        <v>161</v>
      </c>
      <c r="E142" s="187" t="s">
        <v>868</v>
      </c>
      <c r="F142" s="188" t="s">
        <v>869</v>
      </c>
      <c r="G142" s="189" t="s">
        <v>179</v>
      </c>
      <c r="H142" s="190">
        <v>274</v>
      </c>
      <c r="I142" s="191"/>
      <c r="J142" s="192">
        <f>ROUND(I142*H142,2)</f>
        <v>0</v>
      </c>
      <c r="K142" s="193"/>
      <c r="L142" s="40"/>
      <c r="M142" s="194" t="s">
        <v>1</v>
      </c>
      <c r="N142" s="195" t="s">
        <v>42</v>
      </c>
      <c r="O142" s="72"/>
      <c r="P142" s="196">
        <f>O142*H142</f>
        <v>0</v>
      </c>
      <c r="Q142" s="196">
        <v>0</v>
      </c>
      <c r="R142" s="196">
        <f>Q142*H142</f>
        <v>0</v>
      </c>
      <c r="S142" s="196">
        <v>0</v>
      </c>
      <c r="T142" s="197">
        <f>S142*H142</f>
        <v>0</v>
      </c>
      <c r="U142" s="35"/>
      <c r="V142" s="35"/>
      <c r="W142" s="35"/>
      <c r="X142" s="35"/>
      <c r="Y142" s="35"/>
      <c r="Z142" s="35"/>
      <c r="AA142" s="35"/>
      <c r="AB142" s="35"/>
      <c r="AC142" s="35"/>
      <c r="AD142" s="35"/>
      <c r="AE142" s="35"/>
      <c r="AR142" s="198" t="s">
        <v>165</v>
      </c>
      <c r="AT142" s="198" t="s">
        <v>161</v>
      </c>
      <c r="AU142" s="198" t="s">
        <v>85</v>
      </c>
      <c r="AY142" s="18" t="s">
        <v>160</v>
      </c>
      <c r="BE142" s="199">
        <f>IF(N142="základní",J142,0)</f>
        <v>0</v>
      </c>
      <c r="BF142" s="199">
        <f>IF(N142="snížená",J142,0)</f>
        <v>0</v>
      </c>
      <c r="BG142" s="199">
        <f>IF(N142="zákl. přenesená",J142,0)</f>
        <v>0</v>
      </c>
      <c r="BH142" s="199">
        <f>IF(N142="sníž. přenesená",J142,0)</f>
        <v>0</v>
      </c>
      <c r="BI142" s="199">
        <f>IF(N142="nulová",J142,0)</f>
        <v>0</v>
      </c>
      <c r="BJ142" s="18" t="s">
        <v>85</v>
      </c>
      <c r="BK142" s="199">
        <f>ROUND(I142*H142,2)</f>
        <v>0</v>
      </c>
      <c r="BL142" s="18" t="s">
        <v>165</v>
      </c>
      <c r="BM142" s="198" t="s">
        <v>870</v>
      </c>
    </row>
    <row r="143" spans="1:65" s="2" customFormat="1" ht="33" customHeight="1">
      <c r="A143" s="35"/>
      <c r="B143" s="36"/>
      <c r="C143" s="186" t="s">
        <v>207</v>
      </c>
      <c r="D143" s="186" t="s">
        <v>161</v>
      </c>
      <c r="E143" s="187" t="s">
        <v>295</v>
      </c>
      <c r="F143" s="188" t="s">
        <v>296</v>
      </c>
      <c r="G143" s="189" t="s">
        <v>274</v>
      </c>
      <c r="H143" s="190">
        <v>109</v>
      </c>
      <c r="I143" s="191"/>
      <c r="J143" s="192">
        <f>ROUND(I143*H143,2)</f>
        <v>0</v>
      </c>
      <c r="K143" s="193"/>
      <c r="L143" s="40"/>
      <c r="M143" s="194" t="s">
        <v>1</v>
      </c>
      <c r="N143" s="195" t="s">
        <v>42</v>
      </c>
      <c r="O143" s="72"/>
      <c r="P143" s="196">
        <f>O143*H143</f>
        <v>0</v>
      </c>
      <c r="Q143" s="196">
        <v>0</v>
      </c>
      <c r="R143" s="196">
        <f>Q143*H143</f>
        <v>0</v>
      </c>
      <c r="S143" s="196">
        <v>0</v>
      </c>
      <c r="T143" s="197">
        <f>S143*H143</f>
        <v>0</v>
      </c>
      <c r="U143" s="35"/>
      <c r="V143" s="35"/>
      <c r="W143" s="35"/>
      <c r="X143" s="35"/>
      <c r="Y143" s="35"/>
      <c r="Z143" s="35"/>
      <c r="AA143" s="35"/>
      <c r="AB143" s="35"/>
      <c r="AC143" s="35"/>
      <c r="AD143" s="35"/>
      <c r="AE143" s="35"/>
      <c r="AR143" s="198" t="s">
        <v>165</v>
      </c>
      <c r="AT143" s="198" t="s">
        <v>161</v>
      </c>
      <c r="AU143" s="198" t="s">
        <v>85</v>
      </c>
      <c r="AY143" s="18" t="s">
        <v>160</v>
      </c>
      <c r="BE143" s="199">
        <f>IF(N143="základní",J143,0)</f>
        <v>0</v>
      </c>
      <c r="BF143" s="199">
        <f>IF(N143="snížená",J143,0)</f>
        <v>0</v>
      </c>
      <c r="BG143" s="199">
        <f>IF(N143="zákl. přenesená",J143,0)</f>
        <v>0</v>
      </c>
      <c r="BH143" s="199">
        <f>IF(N143="sníž. přenesená",J143,0)</f>
        <v>0</v>
      </c>
      <c r="BI143" s="199">
        <f>IF(N143="nulová",J143,0)</f>
        <v>0</v>
      </c>
      <c r="BJ143" s="18" t="s">
        <v>85</v>
      </c>
      <c r="BK143" s="199">
        <f>ROUND(I143*H143,2)</f>
        <v>0</v>
      </c>
      <c r="BL143" s="18" t="s">
        <v>165</v>
      </c>
      <c r="BM143" s="198" t="s">
        <v>871</v>
      </c>
    </row>
    <row r="144" spans="1:47" s="2" customFormat="1" ht="19.5">
      <c r="A144" s="35"/>
      <c r="B144" s="36"/>
      <c r="C144" s="37"/>
      <c r="D144" s="204" t="s">
        <v>187</v>
      </c>
      <c r="E144" s="37"/>
      <c r="F144" s="214" t="s">
        <v>298</v>
      </c>
      <c r="G144" s="37"/>
      <c r="H144" s="37"/>
      <c r="I144" s="215"/>
      <c r="J144" s="37"/>
      <c r="K144" s="37"/>
      <c r="L144" s="40"/>
      <c r="M144" s="216"/>
      <c r="N144" s="217"/>
      <c r="O144" s="72"/>
      <c r="P144" s="72"/>
      <c r="Q144" s="72"/>
      <c r="R144" s="72"/>
      <c r="S144" s="72"/>
      <c r="T144" s="73"/>
      <c r="U144" s="35"/>
      <c r="V144" s="35"/>
      <c r="W144" s="35"/>
      <c r="X144" s="35"/>
      <c r="Y144" s="35"/>
      <c r="Z144" s="35"/>
      <c r="AA144" s="35"/>
      <c r="AB144" s="35"/>
      <c r="AC144" s="35"/>
      <c r="AD144" s="35"/>
      <c r="AE144" s="35"/>
      <c r="AT144" s="18" t="s">
        <v>187</v>
      </c>
      <c r="AU144" s="18" t="s">
        <v>85</v>
      </c>
    </row>
    <row r="145" spans="2:51" s="13" customFormat="1" ht="11.25">
      <c r="B145" s="202"/>
      <c r="C145" s="203"/>
      <c r="D145" s="204" t="s">
        <v>181</v>
      </c>
      <c r="E145" s="205" t="s">
        <v>1</v>
      </c>
      <c r="F145" s="206" t="s">
        <v>872</v>
      </c>
      <c r="G145" s="203"/>
      <c r="H145" s="207">
        <v>109</v>
      </c>
      <c r="I145" s="208"/>
      <c r="J145" s="203"/>
      <c r="K145" s="203"/>
      <c r="L145" s="209"/>
      <c r="M145" s="210"/>
      <c r="N145" s="211"/>
      <c r="O145" s="211"/>
      <c r="P145" s="211"/>
      <c r="Q145" s="211"/>
      <c r="R145" s="211"/>
      <c r="S145" s="211"/>
      <c r="T145" s="212"/>
      <c r="AT145" s="213" t="s">
        <v>181</v>
      </c>
      <c r="AU145" s="213" t="s">
        <v>85</v>
      </c>
      <c r="AV145" s="13" t="s">
        <v>87</v>
      </c>
      <c r="AW145" s="13" t="s">
        <v>32</v>
      </c>
      <c r="AX145" s="13" t="s">
        <v>77</v>
      </c>
      <c r="AY145" s="213" t="s">
        <v>160</v>
      </c>
    </row>
    <row r="146" spans="2:51" s="14" customFormat="1" ht="11.25">
      <c r="B146" s="223"/>
      <c r="C146" s="224"/>
      <c r="D146" s="204" t="s">
        <v>181</v>
      </c>
      <c r="E146" s="225" t="s">
        <v>1</v>
      </c>
      <c r="F146" s="226" t="s">
        <v>281</v>
      </c>
      <c r="G146" s="224"/>
      <c r="H146" s="227">
        <v>109</v>
      </c>
      <c r="I146" s="228"/>
      <c r="J146" s="224"/>
      <c r="K146" s="224"/>
      <c r="L146" s="229"/>
      <c r="M146" s="230"/>
      <c r="N146" s="231"/>
      <c r="O146" s="231"/>
      <c r="P146" s="231"/>
      <c r="Q146" s="231"/>
      <c r="R146" s="231"/>
      <c r="S146" s="231"/>
      <c r="T146" s="232"/>
      <c r="AT146" s="233" t="s">
        <v>181</v>
      </c>
      <c r="AU146" s="233" t="s">
        <v>85</v>
      </c>
      <c r="AV146" s="14" t="s">
        <v>165</v>
      </c>
      <c r="AW146" s="14" t="s">
        <v>32</v>
      </c>
      <c r="AX146" s="14" t="s">
        <v>85</v>
      </c>
      <c r="AY146" s="233" t="s">
        <v>160</v>
      </c>
    </row>
    <row r="147" spans="1:65" s="2" customFormat="1" ht="33" customHeight="1">
      <c r="A147" s="35"/>
      <c r="B147" s="36"/>
      <c r="C147" s="186" t="s">
        <v>214</v>
      </c>
      <c r="D147" s="186" t="s">
        <v>161</v>
      </c>
      <c r="E147" s="187" t="s">
        <v>300</v>
      </c>
      <c r="F147" s="188" t="s">
        <v>301</v>
      </c>
      <c r="G147" s="189" t="s">
        <v>274</v>
      </c>
      <c r="H147" s="190">
        <v>436</v>
      </c>
      <c r="I147" s="191"/>
      <c r="J147" s="192">
        <f>ROUND(I147*H147,2)</f>
        <v>0</v>
      </c>
      <c r="K147" s="193"/>
      <c r="L147" s="40"/>
      <c r="M147" s="194" t="s">
        <v>1</v>
      </c>
      <c r="N147" s="195" t="s">
        <v>42</v>
      </c>
      <c r="O147" s="72"/>
      <c r="P147" s="196">
        <f>O147*H147</f>
        <v>0</v>
      </c>
      <c r="Q147" s="196">
        <v>0</v>
      </c>
      <c r="R147" s="196">
        <f>Q147*H147</f>
        <v>0</v>
      </c>
      <c r="S147" s="196">
        <v>0</v>
      </c>
      <c r="T147" s="197">
        <f>S147*H147</f>
        <v>0</v>
      </c>
      <c r="U147" s="35"/>
      <c r="V147" s="35"/>
      <c r="W147" s="35"/>
      <c r="X147" s="35"/>
      <c r="Y147" s="35"/>
      <c r="Z147" s="35"/>
      <c r="AA147" s="35"/>
      <c r="AB147" s="35"/>
      <c r="AC147" s="35"/>
      <c r="AD147" s="35"/>
      <c r="AE147" s="35"/>
      <c r="AR147" s="198" t="s">
        <v>165</v>
      </c>
      <c r="AT147" s="198" t="s">
        <v>161</v>
      </c>
      <c r="AU147" s="198" t="s">
        <v>85</v>
      </c>
      <c r="AY147" s="18" t="s">
        <v>160</v>
      </c>
      <c r="BE147" s="199">
        <f>IF(N147="základní",J147,0)</f>
        <v>0</v>
      </c>
      <c r="BF147" s="199">
        <f>IF(N147="snížená",J147,0)</f>
        <v>0</v>
      </c>
      <c r="BG147" s="199">
        <f>IF(N147="zákl. přenesená",J147,0)</f>
        <v>0</v>
      </c>
      <c r="BH147" s="199">
        <f>IF(N147="sníž. přenesená",J147,0)</f>
        <v>0</v>
      </c>
      <c r="BI147" s="199">
        <f>IF(N147="nulová",J147,0)</f>
        <v>0</v>
      </c>
      <c r="BJ147" s="18" t="s">
        <v>85</v>
      </c>
      <c r="BK147" s="199">
        <f>ROUND(I147*H147,2)</f>
        <v>0</v>
      </c>
      <c r="BL147" s="18" t="s">
        <v>165</v>
      </c>
      <c r="BM147" s="198" t="s">
        <v>873</v>
      </c>
    </row>
    <row r="148" spans="2:51" s="13" customFormat="1" ht="11.25">
      <c r="B148" s="202"/>
      <c r="C148" s="203"/>
      <c r="D148" s="204" t="s">
        <v>181</v>
      </c>
      <c r="E148" s="205" t="s">
        <v>1</v>
      </c>
      <c r="F148" s="206" t="s">
        <v>874</v>
      </c>
      <c r="G148" s="203"/>
      <c r="H148" s="207">
        <v>109</v>
      </c>
      <c r="I148" s="208"/>
      <c r="J148" s="203"/>
      <c r="K148" s="203"/>
      <c r="L148" s="209"/>
      <c r="M148" s="210"/>
      <c r="N148" s="211"/>
      <c r="O148" s="211"/>
      <c r="P148" s="211"/>
      <c r="Q148" s="211"/>
      <c r="R148" s="211"/>
      <c r="S148" s="211"/>
      <c r="T148" s="212"/>
      <c r="AT148" s="213" t="s">
        <v>181</v>
      </c>
      <c r="AU148" s="213" t="s">
        <v>85</v>
      </c>
      <c r="AV148" s="13" t="s">
        <v>87</v>
      </c>
      <c r="AW148" s="13" t="s">
        <v>32</v>
      </c>
      <c r="AX148" s="13" t="s">
        <v>85</v>
      </c>
      <c r="AY148" s="213" t="s">
        <v>160</v>
      </c>
    </row>
    <row r="149" spans="2:51" s="13" customFormat="1" ht="11.25">
      <c r="B149" s="202"/>
      <c r="C149" s="203"/>
      <c r="D149" s="204" t="s">
        <v>181</v>
      </c>
      <c r="E149" s="203"/>
      <c r="F149" s="206" t="s">
        <v>875</v>
      </c>
      <c r="G149" s="203"/>
      <c r="H149" s="207">
        <v>436</v>
      </c>
      <c r="I149" s="208"/>
      <c r="J149" s="203"/>
      <c r="K149" s="203"/>
      <c r="L149" s="209"/>
      <c r="M149" s="210"/>
      <c r="N149" s="211"/>
      <c r="O149" s="211"/>
      <c r="P149" s="211"/>
      <c r="Q149" s="211"/>
      <c r="R149" s="211"/>
      <c r="S149" s="211"/>
      <c r="T149" s="212"/>
      <c r="AT149" s="213" t="s">
        <v>181</v>
      </c>
      <c r="AU149" s="213" t="s">
        <v>85</v>
      </c>
      <c r="AV149" s="13" t="s">
        <v>87</v>
      </c>
      <c r="AW149" s="13" t="s">
        <v>4</v>
      </c>
      <c r="AX149" s="13" t="s">
        <v>85</v>
      </c>
      <c r="AY149" s="213" t="s">
        <v>160</v>
      </c>
    </row>
    <row r="150" spans="1:65" s="2" customFormat="1" ht="16.5" customHeight="1">
      <c r="A150" s="35"/>
      <c r="B150" s="36"/>
      <c r="C150" s="186" t="s">
        <v>219</v>
      </c>
      <c r="D150" s="186" t="s">
        <v>161</v>
      </c>
      <c r="E150" s="187" t="s">
        <v>313</v>
      </c>
      <c r="F150" s="188" t="s">
        <v>314</v>
      </c>
      <c r="G150" s="189" t="s">
        <v>274</v>
      </c>
      <c r="H150" s="190">
        <v>109</v>
      </c>
      <c r="I150" s="191"/>
      <c r="J150" s="192">
        <f>ROUND(I150*H150,2)</f>
        <v>0</v>
      </c>
      <c r="K150" s="193"/>
      <c r="L150" s="40"/>
      <c r="M150" s="194" t="s">
        <v>1</v>
      </c>
      <c r="N150" s="195" t="s">
        <v>42</v>
      </c>
      <c r="O150" s="72"/>
      <c r="P150" s="196">
        <f>O150*H150</f>
        <v>0</v>
      </c>
      <c r="Q150" s="196">
        <v>0</v>
      </c>
      <c r="R150" s="196">
        <f>Q150*H150</f>
        <v>0</v>
      </c>
      <c r="S150" s="196">
        <v>0</v>
      </c>
      <c r="T150" s="197">
        <f>S150*H150</f>
        <v>0</v>
      </c>
      <c r="U150" s="35"/>
      <c r="V150" s="35"/>
      <c r="W150" s="35"/>
      <c r="X150" s="35"/>
      <c r="Y150" s="35"/>
      <c r="Z150" s="35"/>
      <c r="AA150" s="35"/>
      <c r="AB150" s="35"/>
      <c r="AC150" s="35"/>
      <c r="AD150" s="35"/>
      <c r="AE150" s="35"/>
      <c r="AR150" s="198" t="s">
        <v>165</v>
      </c>
      <c r="AT150" s="198" t="s">
        <v>161</v>
      </c>
      <c r="AU150" s="198" t="s">
        <v>85</v>
      </c>
      <c r="AY150" s="18" t="s">
        <v>160</v>
      </c>
      <c r="BE150" s="199">
        <f>IF(N150="základní",J150,0)</f>
        <v>0</v>
      </c>
      <c r="BF150" s="199">
        <f>IF(N150="snížená",J150,0)</f>
        <v>0</v>
      </c>
      <c r="BG150" s="199">
        <f>IF(N150="zákl. přenesená",J150,0)</f>
        <v>0</v>
      </c>
      <c r="BH150" s="199">
        <f>IF(N150="sníž. přenesená",J150,0)</f>
        <v>0</v>
      </c>
      <c r="BI150" s="199">
        <f>IF(N150="nulová",J150,0)</f>
        <v>0</v>
      </c>
      <c r="BJ150" s="18" t="s">
        <v>85</v>
      </c>
      <c r="BK150" s="199">
        <f>ROUND(I150*H150,2)</f>
        <v>0</v>
      </c>
      <c r="BL150" s="18" t="s">
        <v>165</v>
      </c>
      <c r="BM150" s="198" t="s">
        <v>876</v>
      </c>
    </row>
    <row r="151" spans="2:51" s="13" customFormat="1" ht="11.25">
      <c r="B151" s="202"/>
      <c r="C151" s="203"/>
      <c r="D151" s="204" t="s">
        <v>181</v>
      </c>
      <c r="E151" s="205" t="s">
        <v>1</v>
      </c>
      <c r="F151" s="206" t="s">
        <v>877</v>
      </c>
      <c r="G151" s="203"/>
      <c r="H151" s="207">
        <v>109</v>
      </c>
      <c r="I151" s="208"/>
      <c r="J151" s="203"/>
      <c r="K151" s="203"/>
      <c r="L151" s="209"/>
      <c r="M151" s="210"/>
      <c r="N151" s="211"/>
      <c r="O151" s="211"/>
      <c r="P151" s="211"/>
      <c r="Q151" s="211"/>
      <c r="R151" s="211"/>
      <c r="S151" s="211"/>
      <c r="T151" s="212"/>
      <c r="AT151" s="213" t="s">
        <v>181</v>
      </c>
      <c r="AU151" s="213" t="s">
        <v>85</v>
      </c>
      <c r="AV151" s="13" t="s">
        <v>87</v>
      </c>
      <c r="AW151" s="13" t="s">
        <v>32</v>
      </c>
      <c r="AX151" s="13" t="s">
        <v>85</v>
      </c>
      <c r="AY151" s="213" t="s">
        <v>160</v>
      </c>
    </row>
    <row r="152" spans="1:65" s="2" customFormat="1" ht="21.75" customHeight="1">
      <c r="A152" s="35"/>
      <c r="B152" s="36"/>
      <c r="C152" s="186" t="s">
        <v>224</v>
      </c>
      <c r="D152" s="186" t="s">
        <v>161</v>
      </c>
      <c r="E152" s="187" t="s">
        <v>317</v>
      </c>
      <c r="F152" s="188" t="s">
        <v>261</v>
      </c>
      <c r="G152" s="189" t="s">
        <v>217</v>
      </c>
      <c r="H152" s="190">
        <v>190.75</v>
      </c>
      <c r="I152" s="191"/>
      <c r="J152" s="192">
        <f>ROUND(I152*H152,2)</f>
        <v>0</v>
      </c>
      <c r="K152" s="193"/>
      <c r="L152" s="40"/>
      <c r="M152" s="194" t="s">
        <v>1</v>
      </c>
      <c r="N152" s="195" t="s">
        <v>42</v>
      </c>
      <c r="O152" s="72"/>
      <c r="P152" s="196">
        <f>O152*H152</f>
        <v>0</v>
      </c>
      <c r="Q152" s="196">
        <v>0</v>
      </c>
      <c r="R152" s="196">
        <f>Q152*H152</f>
        <v>0</v>
      </c>
      <c r="S152" s="196">
        <v>0</v>
      </c>
      <c r="T152" s="197">
        <f>S152*H152</f>
        <v>0</v>
      </c>
      <c r="U152" s="35"/>
      <c r="V152" s="35"/>
      <c r="W152" s="35"/>
      <c r="X152" s="35"/>
      <c r="Y152" s="35"/>
      <c r="Z152" s="35"/>
      <c r="AA152" s="35"/>
      <c r="AB152" s="35"/>
      <c r="AC152" s="35"/>
      <c r="AD152" s="35"/>
      <c r="AE152" s="35"/>
      <c r="AR152" s="198" t="s">
        <v>165</v>
      </c>
      <c r="AT152" s="198" t="s">
        <v>161</v>
      </c>
      <c r="AU152" s="198" t="s">
        <v>85</v>
      </c>
      <c r="AY152" s="18" t="s">
        <v>160</v>
      </c>
      <c r="BE152" s="199">
        <f>IF(N152="základní",J152,0)</f>
        <v>0</v>
      </c>
      <c r="BF152" s="199">
        <f>IF(N152="snížená",J152,0)</f>
        <v>0</v>
      </c>
      <c r="BG152" s="199">
        <f>IF(N152="zákl. přenesená",J152,0)</f>
        <v>0</v>
      </c>
      <c r="BH152" s="199">
        <f>IF(N152="sníž. přenesená",J152,0)</f>
        <v>0</v>
      </c>
      <c r="BI152" s="199">
        <f>IF(N152="nulová",J152,0)</f>
        <v>0</v>
      </c>
      <c r="BJ152" s="18" t="s">
        <v>85</v>
      </c>
      <c r="BK152" s="199">
        <f>ROUND(I152*H152,2)</f>
        <v>0</v>
      </c>
      <c r="BL152" s="18" t="s">
        <v>165</v>
      </c>
      <c r="BM152" s="198" t="s">
        <v>878</v>
      </c>
    </row>
    <row r="153" spans="2:51" s="13" customFormat="1" ht="11.25">
      <c r="B153" s="202"/>
      <c r="C153" s="203"/>
      <c r="D153" s="204" t="s">
        <v>181</v>
      </c>
      <c r="E153" s="203"/>
      <c r="F153" s="206" t="s">
        <v>879</v>
      </c>
      <c r="G153" s="203"/>
      <c r="H153" s="207">
        <v>190.75</v>
      </c>
      <c r="I153" s="208"/>
      <c r="J153" s="203"/>
      <c r="K153" s="203"/>
      <c r="L153" s="209"/>
      <c r="M153" s="210"/>
      <c r="N153" s="211"/>
      <c r="O153" s="211"/>
      <c r="P153" s="211"/>
      <c r="Q153" s="211"/>
      <c r="R153" s="211"/>
      <c r="S153" s="211"/>
      <c r="T153" s="212"/>
      <c r="AT153" s="213" t="s">
        <v>181</v>
      </c>
      <c r="AU153" s="213" t="s">
        <v>85</v>
      </c>
      <c r="AV153" s="13" t="s">
        <v>87</v>
      </c>
      <c r="AW153" s="13" t="s">
        <v>4</v>
      </c>
      <c r="AX153" s="13" t="s">
        <v>85</v>
      </c>
      <c r="AY153" s="213" t="s">
        <v>160</v>
      </c>
    </row>
    <row r="154" spans="1:65" s="2" customFormat="1" ht="21.75" customHeight="1">
      <c r="A154" s="35"/>
      <c r="B154" s="36"/>
      <c r="C154" s="186" t="s">
        <v>229</v>
      </c>
      <c r="D154" s="186" t="s">
        <v>161</v>
      </c>
      <c r="E154" s="187" t="s">
        <v>880</v>
      </c>
      <c r="F154" s="188" t="s">
        <v>881</v>
      </c>
      <c r="G154" s="189" t="s">
        <v>274</v>
      </c>
      <c r="H154" s="190">
        <v>39.127</v>
      </c>
      <c r="I154" s="191"/>
      <c r="J154" s="192">
        <f>ROUND(I154*H154,2)</f>
        <v>0</v>
      </c>
      <c r="K154" s="193"/>
      <c r="L154" s="40"/>
      <c r="M154" s="194" t="s">
        <v>1</v>
      </c>
      <c r="N154" s="195" t="s">
        <v>42</v>
      </c>
      <c r="O154" s="72"/>
      <c r="P154" s="196">
        <f>O154*H154</f>
        <v>0</v>
      </c>
      <c r="Q154" s="196">
        <v>0</v>
      </c>
      <c r="R154" s="196">
        <f>Q154*H154</f>
        <v>0</v>
      </c>
      <c r="S154" s="196">
        <v>0</v>
      </c>
      <c r="T154" s="197">
        <f>S154*H154</f>
        <v>0</v>
      </c>
      <c r="U154" s="35"/>
      <c r="V154" s="35"/>
      <c r="W154" s="35"/>
      <c r="X154" s="35"/>
      <c r="Y154" s="35"/>
      <c r="Z154" s="35"/>
      <c r="AA154" s="35"/>
      <c r="AB154" s="35"/>
      <c r="AC154" s="35"/>
      <c r="AD154" s="35"/>
      <c r="AE154" s="35"/>
      <c r="AR154" s="198" t="s">
        <v>165</v>
      </c>
      <c r="AT154" s="198" t="s">
        <v>161</v>
      </c>
      <c r="AU154" s="198" t="s">
        <v>85</v>
      </c>
      <c r="AY154" s="18" t="s">
        <v>160</v>
      </c>
      <c r="BE154" s="199">
        <f>IF(N154="základní",J154,0)</f>
        <v>0</v>
      </c>
      <c r="BF154" s="199">
        <f>IF(N154="snížená",J154,0)</f>
        <v>0</v>
      </c>
      <c r="BG154" s="199">
        <f>IF(N154="zákl. přenesená",J154,0)</f>
        <v>0</v>
      </c>
      <c r="BH154" s="199">
        <f>IF(N154="sníž. přenesená",J154,0)</f>
        <v>0</v>
      </c>
      <c r="BI154" s="199">
        <f>IF(N154="nulová",J154,0)</f>
        <v>0</v>
      </c>
      <c r="BJ154" s="18" t="s">
        <v>85</v>
      </c>
      <c r="BK154" s="199">
        <f>ROUND(I154*H154,2)</f>
        <v>0</v>
      </c>
      <c r="BL154" s="18" t="s">
        <v>165</v>
      </c>
      <c r="BM154" s="198" t="s">
        <v>882</v>
      </c>
    </row>
    <row r="155" spans="1:47" s="2" customFormat="1" ht="29.25">
      <c r="A155" s="35"/>
      <c r="B155" s="36"/>
      <c r="C155" s="37"/>
      <c r="D155" s="204" t="s">
        <v>187</v>
      </c>
      <c r="E155" s="37"/>
      <c r="F155" s="214" t="s">
        <v>883</v>
      </c>
      <c r="G155" s="37"/>
      <c r="H155" s="37"/>
      <c r="I155" s="215"/>
      <c r="J155" s="37"/>
      <c r="K155" s="37"/>
      <c r="L155" s="40"/>
      <c r="M155" s="216"/>
      <c r="N155" s="217"/>
      <c r="O155" s="72"/>
      <c r="P155" s="72"/>
      <c r="Q155" s="72"/>
      <c r="R155" s="72"/>
      <c r="S155" s="72"/>
      <c r="T155" s="73"/>
      <c r="U155" s="35"/>
      <c r="V155" s="35"/>
      <c r="W155" s="35"/>
      <c r="X155" s="35"/>
      <c r="Y155" s="35"/>
      <c r="Z155" s="35"/>
      <c r="AA155" s="35"/>
      <c r="AB155" s="35"/>
      <c r="AC155" s="35"/>
      <c r="AD155" s="35"/>
      <c r="AE155" s="35"/>
      <c r="AT155" s="18" t="s">
        <v>187</v>
      </c>
      <c r="AU155" s="18" t="s">
        <v>85</v>
      </c>
    </row>
    <row r="156" spans="2:51" s="13" customFormat="1" ht="11.25">
      <c r="B156" s="202"/>
      <c r="C156" s="203"/>
      <c r="D156" s="204" t="s">
        <v>181</v>
      </c>
      <c r="E156" s="205" t="s">
        <v>1</v>
      </c>
      <c r="F156" s="206" t="s">
        <v>884</v>
      </c>
      <c r="G156" s="203"/>
      <c r="H156" s="207">
        <v>39.127</v>
      </c>
      <c r="I156" s="208"/>
      <c r="J156" s="203"/>
      <c r="K156" s="203"/>
      <c r="L156" s="209"/>
      <c r="M156" s="210"/>
      <c r="N156" s="211"/>
      <c r="O156" s="211"/>
      <c r="P156" s="211"/>
      <c r="Q156" s="211"/>
      <c r="R156" s="211"/>
      <c r="S156" s="211"/>
      <c r="T156" s="212"/>
      <c r="AT156" s="213" t="s">
        <v>181</v>
      </c>
      <c r="AU156" s="213" t="s">
        <v>85</v>
      </c>
      <c r="AV156" s="13" t="s">
        <v>87</v>
      </c>
      <c r="AW156" s="13" t="s">
        <v>32</v>
      </c>
      <c r="AX156" s="13" t="s">
        <v>85</v>
      </c>
      <c r="AY156" s="213" t="s">
        <v>160</v>
      </c>
    </row>
    <row r="157" spans="1:65" s="2" customFormat="1" ht="16.5" customHeight="1">
      <c r="A157" s="35"/>
      <c r="B157" s="36"/>
      <c r="C157" s="234" t="s">
        <v>8</v>
      </c>
      <c r="D157" s="234" t="s">
        <v>325</v>
      </c>
      <c r="E157" s="235" t="s">
        <v>885</v>
      </c>
      <c r="F157" s="236" t="s">
        <v>886</v>
      </c>
      <c r="G157" s="237" t="s">
        <v>217</v>
      </c>
      <c r="H157" s="238">
        <v>78.254</v>
      </c>
      <c r="I157" s="239"/>
      <c r="J157" s="240">
        <f>ROUND(I157*H157,2)</f>
        <v>0</v>
      </c>
      <c r="K157" s="241"/>
      <c r="L157" s="242"/>
      <c r="M157" s="243" t="s">
        <v>1</v>
      </c>
      <c r="N157" s="244" t="s">
        <v>42</v>
      </c>
      <c r="O157" s="72"/>
      <c r="P157" s="196">
        <f>O157*H157</f>
        <v>0</v>
      </c>
      <c r="Q157" s="196">
        <v>0</v>
      </c>
      <c r="R157" s="196">
        <f>Q157*H157</f>
        <v>0</v>
      </c>
      <c r="S157" s="196">
        <v>0</v>
      </c>
      <c r="T157" s="197">
        <f>S157*H157</f>
        <v>0</v>
      </c>
      <c r="U157" s="35"/>
      <c r="V157" s="35"/>
      <c r="W157" s="35"/>
      <c r="X157" s="35"/>
      <c r="Y157" s="35"/>
      <c r="Z157" s="35"/>
      <c r="AA157" s="35"/>
      <c r="AB157" s="35"/>
      <c r="AC157" s="35"/>
      <c r="AD157" s="35"/>
      <c r="AE157" s="35"/>
      <c r="AR157" s="198" t="s">
        <v>198</v>
      </c>
      <c r="AT157" s="198" t="s">
        <v>325</v>
      </c>
      <c r="AU157" s="198" t="s">
        <v>85</v>
      </c>
      <c r="AY157" s="18" t="s">
        <v>160</v>
      </c>
      <c r="BE157" s="199">
        <f>IF(N157="základní",J157,0)</f>
        <v>0</v>
      </c>
      <c r="BF157" s="199">
        <f>IF(N157="snížená",J157,0)</f>
        <v>0</v>
      </c>
      <c r="BG157" s="199">
        <f>IF(N157="zákl. přenesená",J157,0)</f>
        <v>0</v>
      </c>
      <c r="BH157" s="199">
        <f>IF(N157="sníž. přenesená",J157,0)</f>
        <v>0</v>
      </c>
      <c r="BI157" s="199">
        <f>IF(N157="nulová",J157,0)</f>
        <v>0</v>
      </c>
      <c r="BJ157" s="18" t="s">
        <v>85</v>
      </c>
      <c r="BK157" s="199">
        <f>ROUND(I157*H157,2)</f>
        <v>0</v>
      </c>
      <c r="BL157" s="18" t="s">
        <v>165</v>
      </c>
      <c r="BM157" s="198" t="s">
        <v>887</v>
      </c>
    </row>
    <row r="158" spans="2:51" s="13" customFormat="1" ht="11.25">
      <c r="B158" s="202"/>
      <c r="C158" s="203"/>
      <c r="D158" s="204" t="s">
        <v>181</v>
      </c>
      <c r="E158" s="203"/>
      <c r="F158" s="206" t="s">
        <v>888</v>
      </c>
      <c r="G158" s="203"/>
      <c r="H158" s="207">
        <v>78.254</v>
      </c>
      <c r="I158" s="208"/>
      <c r="J158" s="203"/>
      <c r="K158" s="203"/>
      <c r="L158" s="209"/>
      <c r="M158" s="210"/>
      <c r="N158" s="211"/>
      <c r="O158" s="211"/>
      <c r="P158" s="211"/>
      <c r="Q158" s="211"/>
      <c r="R158" s="211"/>
      <c r="S158" s="211"/>
      <c r="T158" s="212"/>
      <c r="AT158" s="213" t="s">
        <v>181</v>
      </c>
      <c r="AU158" s="213" t="s">
        <v>85</v>
      </c>
      <c r="AV158" s="13" t="s">
        <v>87</v>
      </c>
      <c r="AW158" s="13" t="s">
        <v>4</v>
      </c>
      <c r="AX158" s="13" t="s">
        <v>85</v>
      </c>
      <c r="AY158" s="213" t="s">
        <v>160</v>
      </c>
    </row>
    <row r="159" spans="1:65" s="2" customFormat="1" ht="33" customHeight="1">
      <c r="A159" s="35"/>
      <c r="B159" s="36"/>
      <c r="C159" s="186" t="s">
        <v>237</v>
      </c>
      <c r="D159" s="186" t="s">
        <v>161</v>
      </c>
      <c r="E159" s="187" t="s">
        <v>889</v>
      </c>
      <c r="F159" s="188" t="s">
        <v>890</v>
      </c>
      <c r="G159" s="189" t="s">
        <v>274</v>
      </c>
      <c r="H159" s="190">
        <v>52.937</v>
      </c>
      <c r="I159" s="191"/>
      <c r="J159" s="192">
        <f>ROUND(I159*H159,2)</f>
        <v>0</v>
      </c>
      <c r="K159" s="193"/>
      <c r="L159" s="40"/>
      <c r="M159" s="194" t="s">
        <v>1</v>
      </c>
      <c r="N159" s="195" t="s">
        <v>42</v>
      </c>
      <c r="O159" s="72"/>
      <c r="P159" s="196">
        <f>O159*H159</f>
        <v>0</v>
      </c>
      <c r="Q159" s="196">
        <v>0</v>
      </c>
      <c r="R159" s="196">
        <f>Q159*H159</f>
        <v>0</v>
      </c>
      <c r="S159" s="196">
        <v>0</v>
      </c>
      <c r="T159" s="197">
        <f>S159*H159</f>
        <v>0</v>
      </c>
      <c r="U159" s="35"/>
      <c r="V159" s="35"/>
      <c r="W159" s="35"/>
      <c r="X159" s="35"/>
      <c r="Y159" s="35"/>
      <c r="Z159" s="35"/>
      <c r="AA159" s="35"/>
      <c r="AB159" s="35"/>
      <c r="AC159" s="35"/>
      <c r="AD159" s="35"/>
      <c r="AE159" s="35"/>
      <c r="AR159" s="198" t="s">
        <v>165</v>
      </c>
      <c r="AT159" s="198" t="s">
        <v>161</v>
      </c>
      <c r="AU159" s="198" t="s">
        <v>85</v>
      </c>
      <c r="AY159" s="18" t="s">
        <v>160</v>
      </c>
      <c r="BE159" s="199">
        <f>IF(N159="základní",J159,0)</f>
        <v>0</v>
      </c>
      <c r="BF159" s="199">
        <f>IF(N159="snížená",J159,0)</f>
        <v>0</v>
      </c>
      <c r="BG159" s="199">
        <f>IF(N159="zákl. přenesená",J159,0)</f>
        <v>0</v>
      </c>
      <c r="BH159" s="199">
        <f>IF(N159="sníž. přenesená",J159,0)</f>
        <v>0</v>
      </c>
      <c r="BI159" s="199">
        <f>IF(N159="nulová",J159,0)</f>
        <v>0</v>
      </c>
      <c r="BJ159" s="18" t="s">
        <v>85</v>
      </c>
      <c r="BK159" s="199">
        <f>ROUND(I159*H159,2)</f>
        <v>0</v>
      </c>
      <c r="BL159" s="18" t="s">
        <v>165</v>
      </c>
      <c r="BM159" s="198" t="s">
        <v>891</v>
      </c>
    </row>
    <row r="160" spans="2:51" s="13" customFormat="1" ht="11.25">
      <c r="B160" s="202"/>
      <c r="C160" s="203"/>
      <c r="D160" s="204" t="s">
        <v>181</v>
      </c>
      <c r="E160" s="205" t="s">
        <v>1</v>
      </c>
      <c r="F160" s="206" t="s">
        <v>892</v>
      </c>
      <c r="G160" s="203"/>
      <c r="H160" s="207">
        <v>52.937</v>
      </c>
      <c r="I160" s="208"/>
      <c r="J160" s="203"/>
      <c r="K160" s="203"/>
      <c r="L160" s="209"/>
      <c r="M160" s="210"/>
      <c r="N160" s="211"/>
      <c r="O160" s="211"/>
      <c r="P160" s="211"/>
      <c r="Q160" s="211"/>
      <c r="R160" s="211"/>
      <c r="S160" s="211"/>
      <c r="T160" s="212"/>
      <c r="AT160" s="213" t="s">
        <v>181</v>
      </c>
      <c r="AU160" s="213" t="s">
        <v>85</v>
      </c>
      <c r="AV160" s="13" t="s">
        <v>87</v>
      </c>
      <c r="AW160" s="13" t="s">
        <v>32</v>
      </c>
      <c r="AX160" s="13" t="s">
        <v>85</v>
      </c>
      <c r="AY160" s="213" t="s">
        <v>160</v>
      </c>
    </row>
    <row r="161" spans="1:65" s="2" customFormat="1" ht="16.5" customHeight="1">
      <c r="A161" s="35"/>
      <c r="B161" s="36"/>
      <c r="C161" s="234" t="s">
        <v>243</v>
      </c>
      <c r="D161" s="234" t="s">
        <v>325</v>
      </c>
      <c r="E161" s="235" t="s">
        <v>893</v>
      </c>
      <c r="F161" s="236" t="s">
        <v>894</v>
      </c>
      <c r="G161" s="237" t="s">
        <v>217</v>
      </c>
      <c r="H161" s="238">
        <v>105.874</v>
      </c>
      <c r="I161" s="239"/>
      <c r="J161" s="240">
        <f>ROUND(I161*H161,2)</f>
        <v>0</v>
      </c>
      <c r="K161" s="241"/>
      <c r="L161" s="242"/>
      <c r="M161" s="243" t="s">
        <v>1</v>
      </c>
      <c r="N161" s="244" t="s">
        <v>42</v>
      </c>
      <c r="O161" s="72"/>
      <c r="P161" s="196">
        <f>O161*H161</f>
        <v>0</v>
      </c>
      <c r="Q161" s="196">
        <v>0</v>
      </c>
      <c r="R161" s="196">
        <f>Q161*H161</f>
        <v>0</v>
      </c>
      <c r="S161" s="196">
        <v>0</v>
      </c>
      <c r="T161" s="197">
        <f>S161*H161</f>
        <v>0</v>
      </c>
      <c r="U161" s="35"/>
      <c r="V161" s="35"/>
      <c r="W161" s="35"/>
      <c r="X161" s="35"/>
      <c r="Y161" s="35"/>
      <c r="Z161" s="35"/>
      <c r="AA161" s="35"/>
      <c r="AB161" s="35"/>
      <c r="AC161" s="35"/>
      <c r="AD161" s="35"/>
      <c r="AE161" s="35"/>
      <c r="AR161" s="198" t="s">
        <v>198</v>
      </c>
      <c r="AT161" s="198" t="s">
        <v>325</v>
      </c>
      <c r="AU161" s="198" t="s">
        <v>85</v>
      </c>
      <c r="AY161" s="18" t="s">
        <v>160</v>
      </c>
      <c r="BE161" s="199">
        <f>IF(N161="základní",J161,0)</f>
        <v>0</v>
      </c>
      <c r="BF161" s="199">
        <f>IF(N161="snížená",J161,0)</f>
        <v>0</v>
      </c>
      <c r="BG161" s="199">
        <f>IF(N161="zákl. přenesená",J161,0)</f>
        <v>0</v>
      </c>
      <c r="BH161" s="199">
        <f>IF(N161="sníž. přenesená",J161,0)</f>
        <v>0</v>
      </c>
      <c r="BI161" s="199">
        <f>IF(N161="nulová",J161,0)</f>
        <v>0</v>
      </c>
      <c r="BJ161" s="18" t="s">
        <v>85</v>
      </c>
      <c r="BK161" s="199">
        <f>ROUND(I161*H161,2)</f>
        <v>0</v>
      </c>
      <c r="BL161" s="18" t="s">
        <v>165</v>
      </c>
      <c r="BM161" s="198" t="s">
        <v>895</v>
      </c>
    </row>
    <row r="162" spans="2:51" s="13" customFormat="1" ht="11.25">
      <c r="B162" s="202"/>
      <c r="C162" s="203"/>
      <c r="D162" s="204" t="s">
        <v>181</v>
      </c>
      <c r="E162" s="203"/>
      <c r="F162" s="206" t="s">
        <v>896</v>
      </c>
      <c r="G162" s="203"/>
      <c r="H162" s="207">
        <v>105.874</v>
      </c>
      <c r="I162" s="208"/>
      <c r="J162" s="203"/>
      <c r="K162" s="203"/>
      <c r="L162" s="209"/>
      <c r="M162" s="210"/>
      <c r="N162" s="211"/>
      <c r="O162" s="211"/>
      <c r="P162" s="211"/>
      <c r="Q162" s="211"/>
      <c r="R162" s="211"/>
      <c r="S162" s="211"/>
      <c r="T162" s="212"/>
      <c r="AT162" s="213" t="s">
        <v>181</v>
      </c>
      <c r="AU162" s="213" t="s">
        <v>85</v>
      </c>
      <c r="AV162" s="13" t="s">
        <v>87</v>
      </c>
      <c r="AW162" s="13" t="s">
        <v>4</v>
      </c>
      <c r="AX162" s="13" t="s">
        <v>85</v>
      </c>
      <c r="AY162" s="213" t="s">
        <v>160</v>
      </c>
    </row>
    <row r="163" spans="2:63" s="12" customFormat="1" ht="25.9" customHeight="1">
      <c r="B163" s="172"/>
      <c r="C163" s="173"/>
      <c r="D163" s="174" t="s">
        <v>76</v>
      </c>
      <c r="E163" s="175" t="s">
        <v>174</v>
      </c>
      <c r="F163" s="175" t="s">
        <v>175</v>
      </c>
      <c r="G163" s="173"/>
      <c r="H163" s="173"/>
      <c r="I163" s="176"/>
      <c r="J163" s="177">
        <f>BK163</f>
        <v>0</v>
      </c>
      <c r="K163" s="173"/>
      <c r="L163" s="178"/>
      <c r="M163" s="179"/>
      <c r="N163" s="180"/>
      <c r="O163" s="180"/>
      <c r="P163" s="181">
        <f>P164+P171+P234+P238+P245</f>
        <v>0</v>
      </c>
      <c r="Q163" s="180"/>
      <c r="R163" s="181">
        <f>R164+R171+R234+R238+R245</f>
        <v>13.281581330000002</v>
      </c>
      <c r="S163" s="180"/>
      <c r="T163" s="182">
        <f>T164+T171+T234+T238+T245</f>
        <v>3.924</v>
      </c>
      <c r="AR163" s="183" t="s">
        <v>85</v>
      </c>
      <c r="AT163" s="184" t="s">
        <v>76</v>
      </c>
      <c r="AU163" s="184" t="s">
        <v>77</v>
      </c>
      <c r="AY163" s="183" t="s">
        <v>160</v>
      </c>
      <c r="BK163" s="185">
        <f>BK164+BK171+BK234+BK238+BK245</f>
        <v>0</v>
      </c>
    </row>
    <row r="164" spans="2:63" s="12" customFormat="1" ht="22.9" customHeight="1">
      <c r="B164" s="172"/>
      <c r="C164" s="173"/>
      <c r="D164" s="174" t="s">
        <v>76</v>
      </c>
      <c r="E164" s="200" t="s">
        <v>165</v>
      </c>
      <c r="F164" s="200" t="s">
        <v>897</v>
      </c>
      <c r="G164" s="173"/>
      <c r="H164" s="173"/>
      <c r="I164" s="176"/>
      <c r="J164" s="201">
        <f>BK164</f>
        <v>0</v>
      </c>
      <c r="K164" s="173"/>
      <c r="L164" s="178"/>
      <c r="M164" s="179"/>
      <c r="N164" s="180"/>
      <c r="O164" s="180"/>
      <c r="P164" s="181">
        <f>SUM(P165:P170)</f>
        <v>0</v>
      </c>
      <c r="Q164" s="180"/>
      <c r="R164" s="181">
        <f>SUM(R165:R170)</f>
        <v>0.023004</v>
      </c>
      <c r="S164" s="180"/>
      <c r="T164" s="182">
        <f>SUM(T165:T170)</f>
        <v>0</v>
      </c>
      <c r="AR164" s="183" t="s">
        <v>85</v>
      </c>
      <c r="AT164" s="184" t="s">
        <v>76</v>
      </c>
      <c r="AU164" s="184" t="s">
        <v>85</v>
      </c>
      <c r="AY164" s="183" t="s">
        <v>160</v>
      </c>
      <c r="BK164" s="185">
        <f>SUM(BK165:BK170)</f>
        <v>0</v>
      </c>
    </row>
    <row r="165" spans="1:65" s="2" customFormat="1" ht="21.75" customHeight="1">
      <c r="A165" s="35"/>
      <c r="B165" s="36"/>
      <c r="C165" s="186" t="s">
        <v>316</v>
      </c>
      <c r="D165" s="186" t="s">
        <v>161</v>
      </c>
      <c r="E165" s="187" t="s">
        <v>898</v>
      </c>
      <c r="F165" s="188" t="s">
        <v>899</v>
      </c>
      <c r="G165" s="189" t="s">
        <v>274</v>
      </c>
      <c r="H165" s="190">
        <v>10.331</v>
      </c>
      <c r="I165" s="191"/>
      <c r="J165" s="192">
        <f>ROUND(I165*H165,2)</f>
        <v>0</v>
      </c>
      <c r="K165" s="193"/>
      <c r="L165" s="40"/>
      <c r="M165" s="194" t="s">
        <v>1</v>
      </c>
      <c r="N165" s="195" t="s">
        <v>42</v>
      </c>
      <c r="O165" s="72"/>
      <c r="P165" s="196">
        <f>O165*H165</f>
        <v>0</v>
      </c>
      <c r="Q165" s="196">
        <v>0</v>
      </c>
      <c r="R165" s="196">
        <f>Q165*H165</f>
        <v>0</v>
      </c>
      <c r="S165" s="196">
        <v>0</v>
      </c>
      <c r="T165" s="197">
        <f>S165*H165</f>
        <v>0</v>
      </c>
      <c r="U165" s="35"/>
      <c r="V165" s="35"/>
      <c r="W165" s="35"/>
      <c r="X165" s="35"/>
      <c r="Y165" s="35"/>
      <c r="Z165" s="35"/>
      <c r="AA165" s="35"/>
      <c r="AB165" s="35"/>
      <c r="AC165" s="35"/>
      <c r="AD165" s="35"/>
      <c r="AE165" s="35"/>
      <c r="AR165" s="198" t="s">
        <v>165</v>
      </c>
      <c r="AT165" s="198" t="s">
        <v>161</v>
      </c>
      <c r="AU165" s="198" t="s">
        <v>87</v>
      </c>
      <c r="AY165" s="18" t="s">
        <v>160</v>
      </c>
      <c r="BE165" s="199">
        <f>IF(N165="základní",J165,0)</f>
        <v>0</v>
      </c>
      <c r="BF165" s="199">
        <f>IF(N165="snížená",J165,0)</f>
        <v>0</v>
      </c>
      <c r="BG165" s="199">
        <f>IF(N165="zákl. přenesená",J165,0)</f>
        <v>0</v>
      </c>
      <c r="BH165" s="199">
        <f>IF(N165="sníž. přenesená",J165,0)</f>
        <v>0</v>
      </c>
      <c r="BI165" s="199">
        <f>IF(N165="nulová",J165,0)</f>
        <v>0</v>
      </c>
      <c r="BJ165" s="18" t="s">
        <v>85</v>
      </c>
      <c r="BK165" s="199">
        <f>ROUND(I165*H165,2)</f>
        <v>0</v>
      </c>
      <c r="BL165" s="18" t="s">
        <v>165</v>
      </c>
      <c r="BM165" s="198" t="s">
        <v>900</v>
      </c>
    </row>
    <row r="166" spans="2:51" s="13" customFormat="1" ht="11.25">
      <c r="B166" s="202"/>
      <c r="C166" s="203"/>
      <c r="D166" s="204" t="s">
        <v>181</v>
      </c>
      <c r="E166" s="205" t="s">
        <v>1</v>
      </c>
      <c r="F166" s="206" t="s">
        <v>901</v>
      </c>
      <c r="G166" s="203"/>
      <c r="H166" s="207">
        <v>10.331</v>
      </c>
      <c r="I166" s="208"/>
      <c r="J166" s="203"/>
      <c r="K166" s="203"/>
      <c r="L166" s="209"/>
      <c r="M166" s="210"/>
      <c r="N166" s="211"/>
      <c r="O166" s="211"/>
      <c r="P166" s="211"/>
      <c r="Q166" s="211"/>
      <c r="R166" s="211"/>
      <c r="S166" s="211"/>
      <c r="T166" s="212"/>
      <c r="AT166" s="213" t="s">
        <v>181</v>
      </c>
      <c r="AU166" s="213" t="s">
        <v>87</v>
      </c>
      <c r="AV166" s="13" t="s">
        <v>87</v>
      </c>
      <c r="AW166" s="13" t="s">
        <v>32</v>
      </c>
      <c r="AX166" s="13" t="s">
        <v>85</v>
      </c>
      <c r="AY166" s="213" t="s">
        <v>160</v>
      </c>
    </row>
    <row r="167" spans="1:65" s="2" customFormat="1" ht="21.75" customHeight="1">
      <c r="A167" s="35"/>
      <c r="B167" s="36"/>
      <c r="C167" s="186" t="s">
        <v>320</v>
      </c>
      <c r="D167" s="186" t="s">
        <v>161</v>
      </c>
      <c r="E167" s="187" t="s">
        <v>902</v>
      </c>
      <c r="F167" s="188" t="s">
        <v>903</v>
      </c>
      <c r="G167" s="189" t="s">
        <v>274</v>
      </c>
      <c r="H167" s="190">
        <v>0.216</v>
      </c>
      <c r="I167" s="191"/>
      <c r="J167" s="192">
        <f>ROUND(I167*H167,2)</f>
        <v>0</v>
      </c>
      <c r="K167" s="193"/>
      <c r="L167" s="40"/>
      <c r="M167" s="194" t="s">
        <v>1</v>
      </c>
      <c r="N167" s="195" t="s">
        <v>42</v>
      </c>
      <c r="O167" s="72"/>
      <c r="P167" s="196">
        <f>O167*H167</f>
        <v>0</v>
      </c>
      <c r="Q167" s="196">
        <v>0</v>
      </c>
      <c r="R167" s="196">
        <f>Q167*H167</f>
        <v>0</v>
      </c>
      <c r="S167" s="196">
        <v>0</v>
      </c>
      <c r="T167" s="197">
        <f>S167*H167</f>
        <v>0</v>
      </c>
      <c r="U167" s="35"/>
      <c r="V167" s="35"/>
      <c r="W167" s="35"/>
      <c r="X167" s="35"/>
      <c r="Y167" s="35"/>
      <c r="Z167" s="35"/>
      <c r="AA167" s="35"/>
      <c r="AB167" s="35"/>
      <c r="AC167" s="35"/>
      <c r="AD167" s="35"/>
      <c r="AE167" s="35"/>
      <c r="AR167" s="198" t="s">
        <v>165</v>
      </c>
      <c r="AT167" s="198" t="s">
        <v>161</v>
      </c>
      <c r="AU167" s="198" t="s">
        <v>87</v>
      </c>
      <c r="AY167" s="18" t="s">
        <v>160</v>
      </c>
      <c r="BE167" s="199">
        <f>IF(N167="základní",J167,0)</f>
        <v>0</v>
      </c>
      <c r="BF167" s="199">
        <f>IF(N167="snížená",J167,0)</f>
        <v>0</v>
      </c>
      <c r="BG167" s="199">
        <f>IF(N167="zákl. přenesená",J167,0)</f>
        <v>0</v>
      </c>
      <c r="BH167" s="199">
        <f>IF(N167="sníž. přenesená",J167,0)</f>
        <v>0</v>
      </c>
      <c r="BI167" s="199">
        <f>IF(N167="nulová",J167,0)</f>
        <v>0</v>
      </c>
      <c r="BJ167" s="18" t="s">
        <v>85</v>
      </c>
      <c r="BK167" s="199">
        <f>ROUND(I167*H167,2)</f>
        <v>0</v>
      </c>
      <c r="BL167" s="18" t="s">
        <v>165</v>
      </c>
      <c r="BM167" s="198" t="s">
        <v>904</v>
      </c>
    </row>
    <row r="168" spans="2:51" s="13" customFormat="1" ht="11.25">
      <c r="B168" s="202"/>
      <c r="C168" s="203"/>
      <c r="D168" s="204" t="s">
        <v>181</v>
      </c>
      <c r="E168" s="205" t="s">
        <v>1</v>
      </c>
      <c r="F168" s="206" t="s">
        <v>905</v>
      </c>
      <c r="G168" s="203"/>
      <c r="H168" s="207">
        <v>0.216</v>
      </c>
      <c r="I168" s="208"/>
      <c r="J168" s="203"/>
      <c r="K168" s="203"/>
      <c r="L168" s="209"/>
      <c r="M168" s="210"/>
      <c r="N168" s="211"/>
      <c r="O168" s="211"/>
      <c r="P168" s="211"/>
      <c r="Q168" s="211"/>
      <c r="R168" s="211"/>
      <c r="S168" s="211"/>
      <c r="T168" s="212"/>
      <c r="AT168" s="213" t="s">
        <v>181</v>
      </c>
      <c r="AU168" s="213" t="s">
        <v>87</v>
      </c>
      <c r="AV168" s="13" t="s">
        <v>87</v>
      </c>
      <c r="AW168" s="13" t="s">
        <v>32</v>
      </c>
      <c r="AX168" s="13" t="s">
        <v>85</v>
      </c>
      <c r="AY168" s="213" t="s">
        <v>160</v>
      </c>
    </row>
    <row r="169" spans="1:65" s="2" customFormat="1" ht="16.5" customHeight="1">
      <c r="A169" s="35"/>
      <c r="B169" s="36"/>
      <c r="C169" s="186" t="s">
        <v>324</v>
      </c>
      <c r="D169" s="186" t="s">
        <v>161</v>
      </c>
      <c r="E169" s="187" t="s">
        <v>906</v>
      </c>
      <c r="F169" s="188" t="s">
        <v>907</v>
      </c>
      <c r="G169" s="189" t="s">
        <v>179</v>
      </c>
      <c r="H169" s="190">
        <v>3.6</v>
      </c>
      <c r="I169" s="191"/>
      <c r="J169" s="192">
        <f>ROUND(I169*H169,2)</f>
        <v>0</v>
      </c>
      <c r="K169" s="193"/>
      <c r="L169" s="40"/>
      <c r="M169" s="194" t="s">
        <v>1</v>
      </c>
      <c r="N169" s="195" t="s">
        <v>42</v>
      </c>
      <c r="O169" s="72"/>
      <c r="P169" s="196">
        <f>O169*H169</f>
        <v>0</v>
      </c>
      <c r="Q169" s="196">
        <v>0.00639</v>
      </c>
      <c r="R169" s="196">
        <f>Q169*H169</f>
        <v>0.023004</v>
      </c>
      <c r="S169" s="196">
        <v>0</v>
      </c>
      <c r="T169" s="197">
        <f>S169*H169</f>
        <v>0</v>
      </c>
      <c r="U169" s="35"/>
      <c r="V169" s="35"/>
      <c r="W169" s="35"/>
      <c r="X169" s="35"/>
      <c r="Y169" s="35"/>
      <c r="Z169" s="35"/>
      <c r="AA169" s="35"/>
      <c r="AB169" s="35"/>
      <c r="AC169" s="35"/>
      <c r="AD169" s="35"/>
      <c r="AE169" s="35"/>
      <c r="AR169" s="198" t="s">
        <v>165</v>
      </c>
      <c r="AT169" s="198" t="s">
        <v>161</v>
      </c>
      <c r="AU169" s="198" t="s">
        <v>87</v>
      </c>
      <c r="AY169" s="18" t="s">
        <v>160</v>
      </c>
      <c r="BE169" s="199">
        <f>IF(N169="základní",J169,0)</f>
        <v>0</v>
      </c>
      <c r="BF169" s="199">
        <f>IF(N169="snížená",J169,0)</f>
        <v>0</v>
      </c>
      <c r="BG169" s="199">
        <f>IF(N169="zákl. přenesená",J169,0)</f>
        <v>0</v>
      </c>
      <c r="BH169" s="199">
        <f>IF(N169="sníž. přenesená",J169,0)</f>
        <v>0</v>
      </c>
      <c r="BI169" s="199">
        <f>IF(N169="nulová",J169,0)</f>
        <v>0</v>
      </c>
      <c r="BJ169" s="18" t="s">
        <v>85</v>
      </c>
      <c r="BK169" s="199">
        <f>ROUND(I169*H169,2)</f>
        <v>0</v>
      </c>
      <c r="BL169" s="18" t="s">
        <v>165</v>
      </c>
      <c r="BM169" s="198" t="s">
        <v>908</v>
      </c>
    </row>
    <row r="170" spans="2:51" s="13" customFormat="1" ht="11.25">
      <c r="B170" s="202"/>
      <c r="C170" s="203"/>
      <c r="D170" s="204" t="s">
        <v>181</v>
      </c>
      <c r="E170" s="205" t="s">
        <v>1</v>
      </c>
      <c r="F170" s="206" t="s">
        <v>909</v>
      </c>
      <c r="G170" s="203"/>
      <c r="H170" s="207">
        <v>3.6</v>
      </c>
      <c r="I170" s="208"/>
      <c r="J170" s="203"/>
      <c r="K170" s="203"/>
      <c r="L170" s="209"/>
      <c r="M170" s="210"/>
      <c r="N170" s="211"/>
      <c r="O170" s="211"/>
      <c r="P170" s="211"/>
      <c r="Q170" s="211"/>
      <c r="R170" s="211"/>
      <c r="S170" s="211"/>
      <c r="T170" s="212"/>
      <c r="AT170" s="213" t="s">
        <v>181</v>
      </c>
      <c r="AU170" s="213" t="s">
        <v>87</v>
      </c>
      <c r="AV170" s="13" t="s">
        <v>87</v>
      </c>
      <c r="AW170" s="13" t="s">
        <v>32</v>
      </c>
      <c r="AX170" s="13" t="s">
        <v>85</v>
      </c>
      <c r="AY170" s="213" t="s">
        <v>160</v>
      </c>
    </row>
    <row r="171" spans="2:63" s="12" customFormat="1" ht="22.9" customHeight="1">
      <c r="B171" s="172"/>
      <c r="C171" s="173"/>
      <c r="D171" s="174" t="s">
        <v>76</v>
      </c>
      <c r="E171" s="200" t="s">
        <v>198</v>
      </c>
      <c r="F171" s="200" t="s">
        <v>392</v>
      </c>
      <c r="G171" s="173"/>
      <c r="H171" s="173"/>
      <c r="I171" s="176"/>
      <c r="J171" s="201">
        <f>BK171</f>
        <v>0</v>
      </c>
      <c r="K171" s="173"/>
      <c r="L171" s="178"/>
      <c r="M171" s="179"/>
      <c r="N171" s="180"/>
      <c r="O171" s="180"/>
      <c r="P171" s="181">
        <f>SUM(P172:P233)</f>
        <v>0</v>
      </c>
      <c r="Q171" s="180"/>
      <c r="R171" s="181">
        <f>SUM(R172:R233)</f>
        <v>13.24930733</v>
      </c>
      <c r="S171" s="180"/>
      <c r="T171" s="182">
        <f>SUM(T172:T233)</f>
        <v>3.546</v>
      </c>
      <c r="AR171" s="183" t="s">
        <v>85</v>
      </c>
      <c r="AT171" s="184" t="s">
        <v>76</v>
      </c>
      <c r="AU171" s="184" t="s">
        <v>85</v>
      </c>
      <c r="AY171" s="183" t="s">
        <v>160</v>
      </c>
      <c r="BK171" s="185">
        <f>SUM(BK172:BK233)</f>
        <v>0</v>
      </c>
    </row>
    <row r="172" spans="1:65" s="2" customFormat="1" ht="21.75" customHeight="1">
      <c r="A172" s="35"/>
      <c r="B172" s="36"/>
      <c r="C172" s="186" t="s">
        <v>7</v>
      </c>
      <c r="D172" s="186" t="s">
        <v>161</v>
      </c>
      <c r="E172" s="187" t="s">
        <v>910</v>
      </c>
      <c r="F172" s="188" t="s">
        <v>911</v>
      </c>
      <c r="G172" s="189" t="s">
        <v>210</v>
      </c>
      <c r="H172" s="190">
        <v>89</v>
      </c>
      <c r="I172" s="191"/>
      <c r="J172" s="192">
        <f>ROUND(I172*H172,2)</f>
        <v>0</v>
      </c>
      <c r="K172" s="193"/>
      <c r="L172" s="40"/>
      <c r="M172" s="194" t="s">
        <v>1</v>
      </c>
      <c r="N172" s="195" t="s">
        <v>42</v>
      </c>
      <c r="O172" s="72"/>
      <c r="P172" s="196">
        <f>O172*H172</f>
        <v>0</v>
      </c>
      <c r="Q172" s="196">
        <v>0</v>
      </c>
      <c r="R172" s="196">
        <f>Q172*H172</f>
        <v>0</v>
      </c>
      <c r="S172" s="196">
        <v>0</v>
      </c>
      <c r="T172" s="197">
        <f>S172*H172</f>
        <v>0</v>
      </c>
      <c r="U172" s="35"/>
      <c r="V172" s="35"/>
      <c r="W172" s="35"/>
      <c r="X172" s="35"/>
      <c r="Y172" s="35"/>
      <c r="Z172" s="35"/>
      <c r="AA172" s="35"/>
      <c r="AB172" s="35"/>
      <c r="AC172" s="35"/>
      <c r="AD172" s="35"/>
      <c r="AE172" s="35"/>
      <c r="AR172" s="198" t="s">
        <v>165</v>
      </c>
      <c r="AT172" s="198" t="s">
        <v>161</v>
      </c>
      <c r="AU172" s="198" t="s">
        <v>87</v>
      </c>
      <c r="AY172" s="18" t="s">
        <v>160</v>
      </c>
      <c r="BE172" s="199">
        <f>IF(N172="základní",J172,0)</f>
        <v>0</v>
      </c>
      <c r="BF172" s="199">
        <f>IF(N172="snížená",J172,0)</f>
        <v>0</v>
      </c>
      <c r="BG172" s="199">
        <f>IF(N172="zákl. přenesená",J172,0)</f>
        <v>0</v>
      </c>
      <c r="BH172" s="199">
        <f>IF(N172="sníž. přenesená",J172,0)</f>
        <v>0</v>
      </c>
      <c r="BI172" s="199">
        <f>IF(N172="nulová",J172,0)</f>
        <v>0</v>
      </c>
      <c r="BJ172" s="18" t="s">
        <v>85</v>
      </c>
      <c r="BK172" s="199">
        <f>ROUND(I172*H172,2)</f>
        <v>0</v>
      </c>
      <c r="BL172" s="18" t="s">
        <v>165</v>
      </c>
      <c r="BM172" s="198" t="s">
        <v>912</v>
      </c>
    </row>
    <row r="173" spans="1:65" s="2" customFormat="1" ht="16.5" customHeight="1">
      <c r="A173" s="35"/>
      <c r="B173" s="36"/>
      <c r="C173" s="234" t="s">
        <v>337</v>
      </c>
      <c r="D173" s="234" t="s">
        <v>325</v>
      </c>
      <c r="E173" s="235" t="s">
        <v>913</v>
      </c>
      <c r="F173" s="236" t="s">
        <v>914</v>
      </c>
      <c r="G173" s="237" t="s">
        <v>210</v>
      </c>
      <c r="H173" s="238">
        <v>89.89</v>
      </c>
      <c r="I173" s="239"/>
      <c r="J173" s="240">
        <f>ROUND(I173*H173,2)</f>
        <v>0</v>
      </c>
      <c r="K173" s="241"/>
      <c r="L173" s="242"/>
      <c r="M173" s="243" t="s">
        <v>1</v>
      </c>
      <c r="N173" s="244" t="s">
        <v>42</v>
      </c>
      <c r="O173" s="72"/>
      <c r="P173" s="196">
        <f>O173*H173</f>
        <v>0</v>
      </c>
      <c r="Q173" s="196">
        <v>0.05621</v>
      </c>
      <c r="R173" s="196">
        <f>Q173*H173</f>
        <v>5.0527169</v>
      </c>
      <c r="S173" s="196">
        <v>0</v>
      </c>
      <c r="T173" s="197">
        <f>S173*H173</f>
        <v>0</v>
      </c>
      <c r="U173" s="35"/>
      <c r="V173" s="35"/>
      <c r="W173" s="35"/>
      <c r="X173" s="35"/>
      <c r="Y173" s="35"/>
      <c r="Z173" s="35"/>
      <c r="AA173" s="35"/>
      <c r="AB173" s="35"/>
      <c r="AC173" s="35"/>
      <c r="AD173" s="35"/>
      <c r="AE173" s="35"/>
      <c r="AR173" s="198" t="s">
        <v>198</v>
      </c>
      <c r="AT173" s="198" t="s">
        <v>325</v>
      </c>
      <c r="AU173" s="198" t="s">
        <v>87</v>
      </c>
      <c r="AY173" s="18" t="s">
        <v>160</v>
      </c>
      <c r="BE173" s="199">
        <f>IF(N173="základní",J173,0)</f>
        <v>0</v>
      </c>
      <c r="BF173" s="199">
        <f>IF(N173="snížená",J173,0)</f>
        <v>0</v>
      </c>
      <c r="BG173" s="199">
        <f>IF(N173="zákl. přenesená",J173,0)</f>
        <v>0</v>
      </c>
      <c r="BH173" s="199">
        <f>IF(N173="sníž. přenesená",J173,0)</f>
        <v>0</v>
      </c>
      <c r="BI173" s="199">
        <f>IF(N173="nulová",J173,0)</f>
        <v>0</v>
      </c>
      <c r="BJ173" s="18" t="s">
        <v>85</v>
      </c>
      <c r="BK173" s="199">
        <f>ROUND(I173*H173,2)</f>
        <v>0</v>
      </c>
      <c r="BL173" s="18" t="s">
        <v>165</v>
      </c>
      <c r="BM173" s="198" t="s">
        <v>915</v>
      </c>
    </row>
    <row r="174" spans="2:51" s="13" customFormat="1" ht="11.25">
      <c r="B174" s="202"/>
      <c r="C174" s="203"/>
      <c r="D174" s="204" t="s">
        <v>181</v>
      </c>
      <c r="E174" s="203"/>
      <c r="F174" s="206" t="s">
        <v>916</v>
      </c>
      <c r="G174" s="203"/>
      <c r="H174" s="207">
        <v>89.89</v>
      </c>
      <c r="I174" s="208"/>
      <c r="J174" s="203"/>
      <c r="K174" s="203"/>
      <c r="L174" s="209"/>
      <c r="M174" s="210"/>
      <c r="N174" s="211"/>
      <c r="O174" s="211"/>
      <c r="P174" s="211"/>
      <c r="Q174" s="211"/>
      <c r="R174" s="211"/>
      <c r="S174" s="211"/>
      <c r="T174" s="212"/>
      <c r="AT174" s="213" t="s">
        <v>181</v>
      </c>
      <c r="AU174" s="213" t="s">
        <v>87</v>
      </c>
      <c r="AV174" s="13" t="s">
        <v>87</v>
      </c>
      <c r="AW174" s="13" t="s">
        <v>4</v>
      </c>
      <c r="AX174" s="13" t="s">
        <v>85</v>
      </c>
      <c r="AY174" s="213" t="s">
        <v>160</v>
      </c>
    </row>
    <row r="175" spans="1:65" s="2" customFormat="1" ht="21.75" customHeight="1">
      <c r="A175" s="35"/>
      <c r="B175" s="36"/>
      <c r="C175" s="186" t="s">
        <v>342</v>
      </c>
      <c r="D175" s="186" t="s">
        <v>161</v>
      </c>
      <c r="E175" s="187" t="s">
        <v>917</v>
      </c>
      <c r="F175" s="188" t="s">
        <v>918</v>
      </c>
      <c r="G175" s="189" t="s">
        <v>164</v>
      </c>
      <c r="H175" s="190">
        <v>1</v>
      </c>
      <c r="I175" s="191"/>
      <c r="J175" s="192">
        <f aca="true" t="shared" si="0" ref="J175:J189">ROUND(I175*H175,2)</f>
        <v>0</v>
      </c>
      <c r="K175" s="193"/>
      <c r="L175" s="40"/>
      <c r="M175" s="194" t="s">
        <v>1</v>
      </c>
      <c r="N175" s="195" t="s">
        <v>42</v>
      </c>
      <c r="O175" s="72"/>
      <c r="P175" s="196">
        <f aca="true" t="shared" si="1" ref="P175:P189">O175*H175</f>
        <v>0</v>
      </c>
      <c r="Q175" s="196">
        <v>0.00171</v>
      </c>
      <c r="R175" s="196">
        <f aca="true" t="shared" si="2" ref="R175:R189">Q175*H175</f>
        <v>0.00171</v>
      </c>
      <c r="S175" s="196">
        <v>0</v>
      </c>
      <c r="T175" s="197">
        <f aca="true" t="shared" si="3" ref="T175:T189">S175*H175</f>
        <v>0</v>
      </c>
      <c r="U175" s="35"/>
      <c r="V175" s="35"/>
      <c r="W175" s="35"/>
      <c r="X175" s="35"/>
      <c r="Y175" s="35"/>
      <c r="Z175" s="35"/>
      <c r="AA175" s="35"/>
      <c r="AB175" s="35"/>
      <c r="AC175" s="35"/>
      <c r="AD175" s="35"/>
      <c r="AE175" s="35"/>
      <c r="AR175" s="198" t="s">
        <v>165</v>
      </c>
      <c r="AT175" s="198" t="s">
        <v>161</v>
      </c>
      <c r="AU175" s="198" t="s">
        <v>87</v>
      </c>
      <c r="AY175" s="18" t="s">
        <v>160</v>
      </c>
      <c r="BE175" s="199">
        <f aca="true" t="shared" si="4" ref="BE175:BE189">IF(N175="základní",J175,0)</f>
        <v>0</v>
      </c>
      <c r="BF175" s="199">
        <f aca="true" t="shared" si="5" ref="BF175:BF189">IF(N175="snížená",J175,0)</f>
        <v>0</v>
      </c>
      <c r="BG175" s="199">
        <f aca="true" t="shared" si="6" ref="BG175:BG189">IF(N175="zákl. přenesená",J175,0)</f>
        <v>0</v>
      </c>
      <c r="BH175" s="199">
        <f aca="true" t="shared" si="7" ref="BH175:BH189">IF(N175="sníž. přenesená",J175,0)</f>
        <v>0</v>
      </c>
      <c r="BI175" s="199">
        <f aca="true" t="shared" si="8" ref="BI175:BI189">IF(N175="nulová",J175,0)</f>
        <v>0</v>
      </c>
      <c r="BJ175" s="18" t="s">
        <v>85</v>
      </c>
      <c r="BK175" s="199">
        <f aca="true" t="shared" si="9" ref="BK175:BK189">ROUND(I175*H175,2)</f>
        <v>0</v>
      </c>
      <c r="BL175" s="18" t="s">
        <v>165</v>
      </c>
      <c r="BM175" s="198" t="s">
        <v>919</v>
      </c>
    </row>
    <row r="176" spans="1:65" s="2" customFormat="1" ht="16.5" customHeight="1">
      <c r="A176" s="35"/>
      <c r="B176" s="36"/>
      <c r="C176" s="234" t="s">
        <v>347</v>
      </c>
      <c r="D176" s="234" t="s">
        <v>325</v>
      </c>
      <c r="E176" s="235" t="s">
        <v>920</v>
      </c>
      <c r="F176" s="236" t="s">
        <v>921</v>
      </c>
      <c r="G176" s="237" t="s">
        <v>164</v>
      </c>
      <c r="H176" s="238">
        <v>1</v>
      </c>
      <c r="I176" s="239"/>
      <c r="J176" s="240">
        <f t="shared" si="0"/>
        <v>0</v>
      </c>
      <c r="K176" s="241"/>
      <c r="L176" s="242"/>
      <c r="M176" s="243" t="s">
        <v>1</v>
      </c>
      <c r="N176" s="244" t="s">
        <v>42</v>
      </c>
      <c r="O176" s="72"/>
      <c r="P176" s="196">
        <f t="shared" si="1"/>
        <v>0</v>
      </c>
      <c r="Q176" s="196">
        <v>0.0201</v>
      </c>
      <c r="R176" s="196">
        <f t="shared" si="2"/>
        <v>0.0201</v>
      </c>
      <c r="S176" s="196">
        <v>0</v>
      </c>
      <c r="T176" s="197">
        <f t="shared" si="3"/>
        <v>0</v>
      </c>
      <c r="U176" s="35"/>
      <c r="V176" s="35"/>
      <c r="W176" s="35"/>
      <c r="X176" s="35"/>
      <c r="Y176" s="35"/>
      <c r="Z176" s="35"/>
      <c r="AA176" s="35"/>
      <c r="AB176" s="35"/>
      <c r="AC176" s="35"/>
      <c r="AD176" s="35"/>
      <c r="AE176" s="35"/>
      <c r="AR176" s="198" t="s">
        <v>198</v>
      </c>
      <c r="AT176" s="198" t="s">
        <v>325</v>
      </c>
      <c r="AU176" s="198" t="s">
        <v>87</v>
      </c>
      <c r="AY176" s="18" t="s">
        <v>160</v>
      </c>
      <c r="BE176" s="199">
        <f t="shared" si="4"/>
        <v>0</v>
      </c>
      <c r="BF176" s="199">
        <f t="shared" si="5"/>
        <v>0</v>
      </c>
      <c r="BG176" s="199">
        <f t="shared" si="6"/>
        <v>0</v>
      </c>
      <c r="BH176" s="199">
        <f t="shared" si="7"/>
        <v>0</v>
      </c>
      <c r="BI176" s="199">
        <f t="shared" si="8"/>
        <v>0</v>
      </c>
      <c r="BJ176" s="18" t="s">
        <v>85</v>
      </c>
      <c r="BK176" s="199">
        <f t="shared" si="9"/>
        <v>0</v>
      </c>
      <c r="BL176" s="18" t="s">
        <v>165</v>
      </c>
      <c r="BM176" s="198" t="s">
        <v>922</v>
      </c>
    </row>
    <row r="177" spans="1:65" s="2" customFormat="1" ht="21.75" customHeight="1">
      <c r="A177" s="35"/>
      <c r="B177" s="36"/>
      <c r="C177" s="186" t="s">
        <v>352</v>
      </c>
      <c r="D177" s="186" t="s">
        <v>161</v>
      </c>
      <c r="E177" s="187" t="s">
        <v>923</v>
      </c>
      <c r="F177" s="188" t="s">
        <v>924</v>
      </c>
      <c r="G177" s="189" t="s">
        <v>164</v>
      </c>
      <c r="H177" s="190">
        <v>1</v>
      </c>
      <c r="I177" s="191"/>
      <c r="J177" s="192">
        <f t="shared" si="0"/>
        <v>0</v>
      </c>
      <c r="K177" s="193"/>
      <c r="L177" s="40"/>
      <c r="M177" s="194" t="s">
        <v>1</v>
      </c>
      <c r="N177" s="195" t="s">
        <v>42</v>
      </c>
      <c r="O177" s="72"/>
      <c r="P177" s="196">
        <f t="shared" si="1"/>
        <v>0</v>
      </c>
      <c r="Q177" s="196">
        <v>0.00296</v>
      </c>
      <c r="R177" s="196">
        <f t="shared" si="2"/>
        <v>0.00296</v>
      </c>
      <c r="S177" s="196">
        <v>0</v>
      </c>
      <c r="T177" s="197">
        <f t="shared" si="3"/>
        <v>0</v>
      </c>
      <c r="U177" s="35"/>
      <c r="V177" s="35"/>
      <c r="W177" s="35"/>
      <c r="X177" s="35"/>
      <c r="Y177" s="35"/>
      <c r="Z177" s="35"/>
      <c r="AA177" s="35"/>
      <c r="AB177" s="35"/>
      <c r="AC177" s="35"/>
      <c r="AD177" s="35"/>
      <c r="AE177" s="35"/>
      <c r="AR177" s="198" t="s">
        <v>165</v>
      </c>
      <c r="AT177" s="198" t="s">
        <v>161</v>
      </c>
      <c r="AU177" s="198" t="s">
        <v>87</v>
      </c>
      <c r="AY177" s="18" t="s">
        <v>160</v>
      </c>
      <c r="BE177" s="199">
        <f t="shared" si="4"/>
        <v>0</v>
      </c>
      <c r="BF177" s="199">
        <f t="shared" si="5"/>
        <v>0</v>
      </c>
      <c r="BG177" s="199">
        <f t="shared" si="6"/>
        <v>0</v>
      </c>
      <c r="BH177" s="199">
        <f t="shared" si="7"/>
        <v>0</v>
      </c>
      <c r="BI177" s="199">
        <f t="shared" si="8"/>
        <v>0</v>
      </c>
      <c r="BJ177" s="18" t="s">
        <v>85</v>
      </c>
      <c r="BK177" s="199">
        <f t="shared" si="9"/>
        <v>0</v>
      </c>
      <c r="BL177" s="18" t="s">
        <v>165</v>
      </c>
      <c r="BM177" s="198" t="s">
        <v>925</v>
      </c>
    </row>
    <row r="178" spans="1:65" s="2" customFormat="1" ht="16.5" customHeight="1">
      <c r="A178" s="35"/>
      <c r="B178" s="36"/>
      <c r="C178" s="234" t="s">
        <v>356</v>
      </c>
      <c r="D178" s="234" t="s">
        <v>325</v>
      </c>
      <c r="E178" s="235" t="s">
        <v>926</v>
      </c>
      <c r="F178" s="236" t="s">
        <v>927</v>
      </c>
      <c r="G178" s="237" t="s">
        <v>164</v>
      </c>
      <c r="H178" s="238">
        <v>1</v>
      </c>
      <c r="I178" s="239"/>
      <c r="J178" s="240">
        <f t="shared" si="0"/>
        <v>0</v>
      </c>
      <c r="K178" s="241"/>
      <c r="L178" s="242"/>
      <c r="M178" s="243" t="s">
        <v>1</v>
      </c>
      <c r="N178" s="244" t="s">
        <v>42</v>
      </c>
      <c r="O178" s="72"/>
      <c r="P178" s="196">
        <f t="shared" si="1"/>
        <v>0</v>
      </c>
      <c r="Q178" s="196">
        <v>0.016</v>
      </c>
      <c r="R178" s="196">
        <f t="shared" si="2"/>
        <v>0.016</v>
      </c>
      <c r="S178" s="196">
        <v>0</v>
      </c>
      <c r="T178" s="197">
        <f t="shared" si="3"/>
        <v>0</v>
      </c>
      <c r="U178" s="35"/>
      <c r="V178" s="35"/>
      <c r="W178" s="35"/>
      <c r="X178" s="35"/>
      <c r="Y178" s="35"/>
      <c r="Z178" s="35"/>
      <c r="AA178" s="35"/>
      <c r="AB178" s="35"/>
      <c r="AC178" s="35"/>
      <c r="AD178" s="35"/>
      <c r="AE178" s="35"/>
      <c r="AR178" s="198" t="s">
        <v>198</v>
      </c>
      <c r="AT178" s="198" t="s">
        <v>325</v>
      </c>
      <c r="AU178" s="198" t="s">
        <v>87</v>
      </c>
      <c r="AY178" s="18" t="s">
        <v>160</v>
      </c>
      <c r="BE178" s="199">
        <f t="shared" si="4"/>
        <v>0</v>
      </c>
      <c r="BF178" s="199">
        <f t="shared" si="5"/>
        <v>0</v>
      </c>
      <c r="BG178" s="199">
        <f t="shared" si="6"/>
        <v>0</v>
      </c>
      <c r="BH178" s="199">
        <f t="shared" si="7"/>
        <v>0</v>
      </c>
      <c r="BI178" s="199">
        <f t="shared" si="8"/>
        <v>0</v>
      </c>
      <c r="BJ178" s="18" t="s">
        <v>85</v>
      </c>
      <c r="BK178" s="199">
        <f t="shared" si="9"/>
        <v>0</v>
      </c>
      <c r="BL178" s="18" t="s">
        <v>165</v>
      </c>
      <c r="BM178" s="198" t="s">
        <v>928</v>
      </c>
    </row>
    <row r="179" spans="1:65" s="2" customFormat="1" ht="21.75" customHeight="1">
      <c r="A179" s="35"/>
      <c r="B179" s="36"/>
      <c r="C179" s="186" t="s">
        <v>361</v>
      </c>
      <c r="D179" s="186" t="s">
        <v>161</v>
      </c>
      <c r="E179" s="187" t="s">
        <v>929</v>
      </c>
      <c r="F179" s="188" t="s">
        <v>930</v>
      </c>
      <c r="G179" s="189" t="s">
        <v>164</v>
      </c>
      <c r="H179" s="190">
        <v>1</v>
      </c>
      <c r="I179" s="191"/>
      <c r="J179" s="192">
        <f t="shared" si="0"/>
        <v>0</v>
      </c>
      <c r="K179" s="193"/>
      <c r="L179" s="40"/>
      <c r="M179" s="194" t="s">
        <v>1</v>
      </c>
      <c r="N179" s="195" t="s">
        <v>42</v>
      </c>
      <c r="O179" s="72"/>
      <c r="P179" s="196">
        <f t="shared" si="1"/>
        <v>0</v>
      </c>
      <c r="Q179" s="196">
        <v>0.0038</v>
      </c>
      <c r="R179" s="196">
        <f t="shared" si="2"/>
        <v>0.0038</v>
      </c>
      <c r="S179" s="196">
        <v>0</v>
      </c>
      <c r="T179" s="197">
        <f t="shared" si="3"/>
        <v>0</v>
      </c>
      <c r="U179" s="35"/>
      <c r="V179" s="35"/>
      <c r="W179" s="35"/>
      <c r="X179" s="35"/>
      <c r="Y179" s="35"/>
      <c r="Z179" s="35"/>
      <c r="AA179" s="35"/>
      <c r="AB179" s="35"/>
      <c r="AC179" s="35"/>
      <c r="AD179" s="35"/>
      <c r="AE179" s="35"/>
      <c r="AR179" s="198" t="s">
        <v>165</v>
      </c>
      <c r="AT179" s="198" t="s">
        <v>161</v>
      </c>
      <c r="AU179" s="198" t="s">
        <v>87</v>
      </c>
      <c r="AY179" s="18" t="s">
        <v>160</v>
      </c>
      <c r="BE179" s="199">
        <f t="shared" si="4"/>
        <v>0</v>
      </c>
      <c r="BF179" s="199">
        <f t="shared" si="5"/>
        <v>0</v>
      </c>
      <c r="BG179" s="199">
        <f t="shared" si="6"/>
        <v>0</v>
      </c>
      <c r="BH179" s="199">
        <f t="shared" si="7"/>
        <v>0</v>
      </c>
      <c r="BI179" s="199">
        <f t="shared" si="8"/>
        <v>0</v>
      </c>
      <c r="BJ179" s="18" t="s">
        <v>85</v>
      </c>
      <c r="BK179" s="199">
        <f t="shared" si="9"/>
        <v>0</v>
      </c>
      <c r="BL179" s="18" t="s">
        <v>165</v>
      </c>
      <c r="BM179" s="198" t="s">
        <v>931</v>
      </c>
    </row>
    <row r="180" spans="1:65" s="2" customFormat="1" ht="16.5" customHeight="1">
      <c r="A180" s="35"/>
      <c r="B180" s="36"/>
      <c r="C180" s="234" t="s">
        <v>315</v>
      </c>
      <c r="D180" s="234" t="s">
        <v>325</v>
      </c>
      <c r="E180" s="235" t="s">
        <v>932</v>
      </c>
      <c r="F180" s="236" t="s">
        <v>933</v>
      </c>
      <c r="G180" s="237" t="s">
        <v>164</v>
      </c>
      <c r="H180" s="238">
        <v>1</v>
      </c>
      <c r="I180" s="239"/>
      <c r="J180" s="240">
        <f t="shared" si="0"/>
        <v>0</v>
      </c>
      <c r="K180" s="241"/>
      <c r="L180" s="242"/>
      <c r="M180" s="243" t="s">
        <v>1</v>
      </c>
      <c r="N180" s="244" t="s">
        <v>42</v>
      </c>
      <c r="O180" s="72"/>
      <c r="P180" s="196">
        <f t="shared" si="1"/>
        <v>0</v>
      </c>
      <c r="Q180" s="196">
        <v>0.025</v>
      </c>
      <c r="R180" s="196">
        <f t="shared" si="2"/>
        <v>0.025</v>
      </c>
      <c r="S180" s="196">
        <v>0</v>
      </c>
      <c r="T180" s="197">
        <f t="shared" si="3"/>
        <v>0</v>
      </c>
      <c r="U180" s="35"/>
      <c r="V180" s="35"/>
      <c r="W180" s="35"/>
      <c r="X180" s="35"/>
      <c r="Y180" s="35"/>
      <c r="Z180" s="35"/>
      <c r="AA180" s="35"/>
      <c r="AB180" s="35"/>
      <c r="AC180" s="35"/>
      <c r="AD180" s="35"/>
      <c r="AE180" s="35"/>
      <c r="AR180" s="198" t="s">
        <v>198</v>
      </c>
      <c r="AT180" s="198" t="s">
        <v>325</v>
      </c>
      <c r="AU180" s="198" t="s">
        <v>87</v>
      </c>
      <c r="AY180" s="18" t="s">
        <v>160</v>
      </c>
      <c r="BE180" s="199">
        <f t="shared" si="4"/>
        <v>0</v>
      </c>
      <c r="BF180" s="199">
        <f t="shared" si="5"/>
        <v>0</v>
      </c>
      <c r="BG180" s="199">
        <f t="shared" si="6"/>
        <v>0</v>
      </c>
      <c r="BH180" s="199">
        <f t="shared" si="7"/>
        <v>0</v>
      </c>
      <c r="BI180" s="199">
        <f t="shared" si="8"/>
        <v>0</v>
      </c>
      <c r="BJ180" s="18" t="s">
        <v>85</v>
      </c>
      <c r="BK180" s="199">
        <f t="shared" si="9"/>
        <v>0</v>
      </c>
      <c r="BL180" s="18" t="s">
        <v>165</v>
      </c>
      <c r="BM180" s="198" t="s">
        <v>934</v>
      </c>
    </row>
    <row r="181" spans="1:65" s="2" customFormat="1" ht="21.75" customHeight="1">
      <c r="A181" s="35"/>
      <c r="B181" s="36"/>
      <c r="C181" s="186" t="s">
        <v>370</v>
      </c>
      <c r="D181" s="186" t="s">
        <v>161</v>
      </c>
      <c r="E181" s="187" t="s">
        <v>935</v>
      </c>
      <c r="F181" s="188" t="s">
        <v>936</v>
      </c>
      <c r="G181" s="189" t="s">
        <v>164</v>
      </c>
      <c r="H181" s="190">
        <v>9</v>
      </c>
      <c r="I181" s="191"/>
      <c r="J181" s="192">
        <f t="shared" si="0"/>
        <v>0</v>
      </c>
      <c r="K181" s="193"/>
      <c r="L181" s="40"/>
      <c r="M181" s="194" t="s">
        <v>1</v>
      </c>
      <c r="N181" s="195" t="s">
        <v>42</v>
      </c>
      <c r="O181" s="72"/>
      <c r="P181" s="196">
        <f t="shared" si="1"/>
        <v>0</v>
      </c>
      <c r="Q181" s="196">
        <v>0.00542</v>
      </c>
      <c r="R181" s="196">
        <f t="shared" si="2"/>
        <v>0.048780000000000004</v>
      </c>
      <c r="S181" s="196">
        <v>0</v>
      </c>
      <c r="T181" s="197">
        <f t="shared" si="3"/>
        <v>0</v>
      </c>
      <c r="U181" s="35"/>
      <c r="V181" s="35"/>
      <c r="W181" s="35"/>
      <c r="X181" s="35"/>
      <c r="Y181" s="35"/>
      <c r="Z181" s="35"/>
      <c r="AA181" s="35"/>
      <c r="AB181" s="35"/>
      <c r="AC181" s="35"/>
      <c r="AD181" s="35"/>
      <c r="AE181" s="35"/>
      <c r="AR181" s="198" t="s">
        <v>165</v>
      </c>
      <c r="AT181" s="198" t="s">
        <v>161</v>
      </c>
      <c r="AU181" s="198" t="s">
        <v>87</v>
      </c>
      <c r="AY181" s="18" t="s">
        <v>160</v>
      </c>
      <c r="BE181" s="199">
        <f t="shared" si="4"/>
        <v>0</v>
      </c>
      <c r="BF181" s="199">
        <f t="shared" si="5"/>
        <v>0</v>
      </c>
      <c r="BG181" s="199">
        <f t="shared" si="6"/>
        <v>0</v>
      </c>
      <c r="BH181" s="199">
        <f t="shared" si="7"/>
        <v>0</v>
      </c>
      <c r="BI181" s="199">
        <f t="shared" si="8"/>
        <v>0</v>
      </c>
      <c r="BJ181" s="18" t="s">
        <v>85</v>
      </c>
      <c r="BK181" s="199">
        <f t="shared" si="9"/>
        <v>0</v>
      </c>
      <c r="BL181" s="18" t="s">
        <v>165</v>
      </c>
      <c r="BM181" s="198" t="s">
        <v>937</v>
      </c>
    </row>
    <row r="182" spans="1:65" s="2" customFormat="1" ht="16.5" customHeight="1">
      <c r="A182" s="35"/>
      <c r="B182" s="36"/>
      <c r="C182" s="234" t="s">
        <v>375</v>
      </c>
      <c r="D182" s="234" t="s">
        <v>325</v>
      </c>
      <c r="E182" s="235" t="s">
        <v>938</v>
      </c>
      <c r="F182" s="236" t="s">
        <v>939</v>
      </c>
      <c r="G182" s="237" t="s">
        <v>164</v>
      </c>
      <c r="H182" s="238">
        <v>1</v>
      </c>
      <c r="I182" s="239"/>
      <c r="J182" s="240">
        <f t="shared" si="0"/>
        <v>0</v>
      </c>
      <c r="K182" s="241"/>
      <c r="L182" s="242"/>
      <c r="M182" s="243" t="s">
        <v>1</v>
      </c>
      <c r="N182" s="244" t="s">
        <v>42</v>
      </c>
      <c r="O182" s="72"/>
      <c r="P182" s="196">
        <f t="shared" si="1"/>
        <v>0</v>
      </c>
      <c r="Q182" s="196">
        <v>0.0008</v>
      </c>
      <c r="R182" s="196">
        <f t="shared" si="2"/>
        <v>0.0008</v>
      </c>
      <c r="S182" s="196">
        <v>0</v>
      </c>
      <c r="T182" s="197">
        <f t="shared" si="3"/>
        <v>0</v>
      </c>
      <c r="U182" s="35"/>
      <c r="V182" s="35"/>
      <c r="W182" s="35"/>
      <c r="X182" s="35"/>
      <c r="Y182" s="35"/>
      <c r="Z182" s="35"/>
      <c r="AA182" s="35"/>
      <c r="AB182" s="35"/>
      <c r="AC182" s="35"/>
      <c r="AD182" s="35"/>
      <c r="AE182" s="35"/>
      <c r="AR182" s="198" t="s">
        <v>198</v>
      </c>
      <c r="AT182" s="198" t="s">
        <v>325</v>
      </c>
      <c r="AU182" s="198" t="s">
        <v>87</v>
      </c>
      <c r="AY182" s="18" t="s">
        <v>160</v>
      </c>
      <c r="BE182" s="199">
        <f t="shared" si="4"/>
        <v>0</v>
      </c>
      <c r="BF182" s="199">
        <f t="shared" si="5"/>
        <v>0</v>
      </c>
      <c r="BG182" s="199">
        <f t="shared" si="6"/>
        <v>0</v>
      </c>
      <c r="BH182" s="199">
        <f t="shared" si="7"/>
        <v>0</v>
      </c>
      <c r="BI182" s="199">
        <f t="shared" si="8"/>
        <v>0</v>
      </c>
      <c r="BJ182" s="18" t="s">
        <v>85</v>
      </c>
      <c r="BK182" s="199">
        <f t="shared" si="9"/>
        <v>0</v>
      </c>
      <c r="BL182" s="18" t="s">
        <v>165</v>
      </c>
      <c r="BM182" s="198" t="s">
        <v>940</v>
      </c>
    </row>
    <row r="183" spans="1:65" s="2" customFormat="1" ht="16.5" customHeight="1">
      <c r="A183" s="35"/>
      <c r="B183" s="36"/>
      <c r="C183" s="234" t="s">
        <v>379</v>
      </c>
      <c r="D183" s="234" t="s">
        <v>325</v>
      </c>
      <c r="E183" s="235" t="s">
        <v>941</v>
      </c>
      <c r="F183" s="236" t="s">
        <v>942</v>
      </c>
      <c r="G183" s="237" t="s">
        <v>164</v>
      </c>
      <c r="H183" s="238">
        <v>6</v>
      </c>
      <c r="I183" s="239"/>
      <c r="J183" s="240">
        <f t="shared" si="0"/>
        <v>0</v>
      </c>
      <c r="K183" s="241"/>
      <c r="L183" s="242"/>
      <c r="M183" s="243" t="s">
        <v>1</v>
      </c>
      <c r="N183" s="244" t="s">
        <v>42</v>
      </c>
      <c r="O183" s="72"/>
      <c r="P183" s="196">
        <f t="shared" si="1"/>
        <v>0</v>
      </c>
      <c r="Q183" s="196">
        <v>0.0421</v>
      </c>
      <c r="R183" s="196">
        <f t="shared" si="2"/>
        <v>0.2526</v>
      </c>
      <c r="S183" s="196">
        <v>0</v>
      </c>
      <c r="T183" s="197">
        <f t="shared" si="3"/>
        <v>0</v>
      </c>
      <c r="U183" s="35"/>
      <c r="V183" s="35"/>
      <c r="W183" s="35"/>
      <c r="X183" s="35"/>
      <c r="Y183" s="35"/>
      <c r="Z183" s="35"/>
      <c r="AA183" s="35"/>
      <c r="AB183" s="35"/>
      <c r="AC183" s="35"/>
      <c r="AD183" s="35"/>
      <c r="AE183" s="35"/>
      <c r="AR183" s="198" t="s">
        <v>198</v>
      </c>
      <c r="AT183" s="198" t="s">
        <v>325</v>
      </c>
      <c r="AU183" s="198" t="s">
        <v>87</v>
      </c>
      <c r="AY183" s="18" t="s">
        <v>160</v>
      </c>
      <c r="BE183" s="199">
        <f t="shared" si="4"/>
        <v>0</v>
      </c>
      <c r="BF183" s="199">
        <f t="shared" si="5"/>
        <v>0</v>
      </c>
      <c r="BG183" s="199">
        <f t="shared" si="6"/>
        <v>0</v>
      </c>
      <c r="BH183" s="199">
        <f t="shared" si="7"/>
        <v>0</v>
      </c>
      <c r="BI183" s="199">
        <f t="shared" si="8"/>
        <v>0</v>
      </c>
      <c r="BJ183" s="18" t="s">
        <v>85</v>
      </c>
      <c r="BK183" s="199">
        <f t="shared" si="9"/>
        <v>0</v>
      </c>
      <c r="BL183" s="18" t="s">
        <v>165</v>
      </c>
      <c r="BM183" s="198" t="s">
        <v>943</v>
      </c>
    </row>
    <row r="184" spans="1:65" s="2" customFormat="1" ht="16.5" customHeight="1">
      <c r="A184" s="35"/>
      <c r="B184" s="36"/>
      <c r="C184" s="234" t="s">
        <v>333</v>
      </c>
      <c r="D184" s="234" t="s">
        <v>325</v>
      </c>
      <c r="E184" s="235" t="s">
        <v>944</v>
      </c>
      <c r="F184" s="236" t="s">
        <v>945</v>
      </c>
      <c r="G184" s="237" t="s">
        <v>164</v>
      </c>
      <c r="H184" s="238">
        <v>1</v>
      </c>
      <c r="I184" s="239"/>
      <c r="J184" s="240">
        <f t="shared" si="0"/>
        <v>0</v>
      </c>
      <c r="K184" s="241"/>
      <c r="L184" s="242"/>
      <c r="M184" s="243" t="s">
        <v>1</v>
      </c>
      <c r="N184" s="244" t="s">
        <v>42</v>
      </c>
      <c r="O184" s="72"/>
      <c r="P184" s="196">
        <f t="shared" si="1"/>
        <v>0</v>
      </c>
      <c r="Q184" s="196">
        <v>0.0397</v>
      </c>
      <c r="R184" s="196">
        <f t="shared" si="2"/>
        <v>0.0397</v>
      </c>
      <c r="S184" s="196">
        <v>0</v>
      </c>
      <c r="T184" s="197">
        <f t="shared" si="3"/>
        <v>0</v>
      </c>
      <c r="U184" s="35"/>
      <c r="V184" s="35"/>
      <c r="W184" s="35"/>
      <c r="X184" s="35"/>
      <c r="Y184" s="35"/>
      <c r="Z184" s="35"/>
      <c r="AA184" s="35"/>
      <c r="AB184" s="35"/>
      <c r="AC184" s="35"/>
      <c r="AD184" s="35"/>
      <c r="AE184" s="35"/>
      <c r="AR184" s="198" t="s">
        <v>198</v>
      </c>
      <c r="AT184" s="198" t="s">
        <v>325</v>
      </c>
      <c r="AU184" s="198" t="s">
        <v>87</v>
      </c>
      <c r="AY184" s="18" t="s">
        <v>160</v>
      </c>
      <c r="BE184" s="199">
        <f t="shared" si="4"/>
        <v>0</v>
      </c>
      <c r="BF184" s="199">
        <f t="shared" si="5"/>
        <v>0</v>
      </c>
      <c r="BG184" s="199">
        <f t="shared" si="6"/>
        <v>0</v>
      </c>
      <c r="BH184" s="199">
        <f t="shared" si="7"/>
        <v>0</v>
      </c>
      <c r="BI184" s="199">
        <f t="shared" si="8"/>
        <v>0</v>
      </c>
      <c r="BJ184" s="18" t="s">
        <v>85</v>
      </c>
      <c r="BK184" s="199">
        <f t="shared" si="9"/>
        <v>0</v>
      </c>
      <c r="BL184" s="18" t="s">
        <v>165</v>
      </c>
      <c r="BM184" s="198" t="s">
        <v>946</v>
      </c>
    </row>
    <row r="185" spans="1:65" s="2" customFormat="1" ht="16.5" customHeight="1">
      <c r="A185" s="35"/>
      <c r="B185" s="36"/>
      <c r="C185" s="234" t="s">
        <v>387</v>
      </c>
      <c r="D185" s="234" t="s">
        <v>325</v>
      </c>
      <c r="E185" s="235" t="s">
        <v>947</v>
      </c>
      <c r="F185" s="236" t="s">
        <v>948</v>
      </c>
      <c r="G185" s="237" t="s">
        <v>164</v>
      </c>
      <c r="H185" s="238">
        <v>1</v>
      </c>
      <c r="I185" s="239"/>
      <c r="J185" s="240">
        <f t="shared" si="0"/>
        <v>0</v>
      </c>
      <c r="K185" s="241"/>
      <c r="L185" s="242"/>
      <c r="M185" s="243" t="s">
        <v>1</v>
      </c>
      <c r="N185" s="244" t="s">
        <v>42</v>
      </c>
      <c r="O185" s="72"/>
      <c r="P185" s="196">
        <f t="shared" si="1"/>
        <v>0</v>
      </c>
      <c r="Q185" s="196">
        <v>0.0422</v>
      </c>
      <c r="R185" s="196">
        <f t="shared" si="2"/>
        <v>0.0422</v>
      </c>
      <c r="S185" s="196">
        <v>0</v>
      </c>
      <c r="T185" s="197">
        <f t="shared" si="3"/>
        <v>0</v>
      </c>
      <c r="U185" s="35"/>
      <c r="V185" s="35"/>
      <c r="W185" s="35"/>
      <c r="X185" s="35"/>
      <c r="Y185" s="35"/>
      <c r="Z185" s="35"/>
      <c r="AA185" s="35"/>
      <c r="AB185" s="35"/>
      <c r="AC185" s="35"/>
      <c r="AD185" s="35"/>
      <c r="AE185" s="35"/>
      <c r="AR185" s="198" t="s">
        <v>198</v>
      </c>
      <c r="AT185" s="198" t="s">
        <v>325</v>
      </c>
      <c r="AU185" s="198" t="s">
        <v>87</v>
      </c>
      <c r="AY185" s="18" t="s">
        <v>160</v>
      </c>
      <c r="BE185" s="199">
        <f t="shared" si="4"/>
        <v>0</v>
      </c>
      <c r="BF185" s="199">
        <f t="shared" si="5"/>
        <v>0</v>
      </c>
      <c r="BG185" s="199">
        <f t="shared" si="6"/>
        <v>0</v>
      </c>
      <c r="BH185" s="199">
        <f t="shared" si="7"/>
        <v>0</v>
      </c>
      <c r="BI185" s="199">
        <f t="shared" si="8"/>
        <v>0</v>
      </c>
      <c r="BJ185" s="18" t="s">
        <v>85</v>
      </c>
      <c r="BK185" s="199">
        <f t="shared" si="9"/>
        <v>0</v>
      </c>
      <c r="BL185" s="18" t="s">
        <v>165</v>
      </c>
      <c r="BM185" s="198" t="s">
        <v>949</v>
      </c>
    </row>
    <row r="186" spans="1:65" s="2" customFormat="1" ht="21.75" customHeight="1">
      <c r="A186" s="35"/>
      <c r="B186" s="36"/>
      <c r="C186" s="186" t="s">
        <v>393</v>
      </c>
      <c r="D186" s="186" t="s">
        <v>161</v>
      </c>
      <c r="E186" s="187" t="s">
        <v>950</v>
      </c>
      <c r="F186" s="188" t="s">
        <v>951</v>
      </c>
      <c r="G186" s="189" t="s">
        <v>164</v>
      </c>
      <c r="H186" s="190">
        <v>2</v>
      </c>
      <c r="I186" s="191"/>
      <c r="J186" s="192">
        <f t="shared" si="0"/>
        <v>0</v>
      </c>
      <c r="K186" s="193"/>
      <c r="L186" s="40"/>
      <c r="M186" s="194" t="s">
        <v>1</v>
      </c>
      <c r="N186" s="195" t="s">
        <v>42</v>
      </c>
      <c r="O186" s="72"/>
      <c r="P186" s="196">
        <f t="shared" si="1"/>
        <v>0</v>
      </c>
      <c r="Q186" s="196">
        <v>0.00796</v>
      </c>
      <c r="R186" s="196">
        <f t="shared" si="2"/>
        <v>0.01592</v>
      </c>
      <c r="S186" s="196">
        <v>0</v>
      </c>
      <c r="T186" s="197">
        <f t="shared" si="3"/>
        <v>0</v>
      </c>
      <c r="U186" s="35"/>
      <c r="V186" s="35"/>
      <c r="W186" s="35"/>
      <c r="X186" s="35"/>
      <c r="Y186" s="35"/>
      <c r="Z186" s="35"/>
      <c r="AA186" s="35"/>
      <c r="AB186" s="35"/>
      <c r="AC186" s="35"/>
      <c r="AD186" s="35"/>
      <c r="AE186" s="35"/>
      <c r="AR186" s="198" t="s">
        <v>165</v>
      </c>
      <c r="AT186" s="198" t="s">
        <v>161</v>
      </c>
      <c r="AU186" s="198" t="s">
        <v>87</v>
      </c>
      <c r="AY186" s="18" t="s">
        <v>160</v>
      </c>
      <c r="BE186" s="199">
        <f t="shared" si="4"/>
        <v>0</v>
      </c>
      <c r="BF186" s="199">
        <f t="shared" si="5"/>
        <v>0</v>
      </c>
      <c r="BG186" s="199">
        <f t="shared" si="6"/>
        <v>0</v>
      </c>
      <c r="BH186" s="199">
        <f t="shared" si="7"/>
        <v>0</v>
      </c>
      <c r="BI186" s="199">
        <f t="shared" si="8"/>
        <v>0</v>
      </c>
      <c r="BJ186" s="18" t="s">
        <v>85</v>
      </c>
      <c r="BK186" s="199">
        <f t="shared" si="9"/>
        <v>0</v>
      </c>
      <c r="BL186" s="18" t="s">
        <v>165</v>
      </c>
      <c r="BM186" s="198" t="s">
        <v>952</v>
      </c>
    </row>
    <row r="187" spans="1:65" s="2" customFormat="1" ht="16.5" customHeight="1">
      <c r="A187" s="35"/>
      <c r="B187" s="36"/>
      <c r="C187" s="234" t="s">
        <v>397</v>
      </c>
      <c r="D187" s="234" t="s">
        <v>325</v>
      </c>
      <c r="E187" s="235" t="s">
        <v>953</v>
      </c>
      <c r="F187" s="236" t="s">
        <v>954</v>
      </c>
      <c r="G187" s="237" t="s">
        <v>164</v>
      </c>
      <c r="H187" s="238">
        <v>2</v>
      </c>
      <c r="I187" s="239"/>
      <c r="J187" s="240">
        <f t="shared" si="0"/>
        <v>0</v>
      </c>
      <c r="K187" s="241"/>
      <c r="L187" s="242"/>
      <c r="M187" s="243" t="s">
        <v>1</v>
      </c>
      <c r="N187" s="244" t="s">
        <v>42</v>
      </c>
      <c r="O187" s="72"/>
      <c r="P187" s="196">
        <f t="shared" si="1"/>
        <v>0</v>
      </c>
      <c r="Q187" s="196">
        <v>0.12</v>
      </c>
      <c r="R187" s="196">
        <f t="shared" si="2"/>
        <v>0.24</v>
      </c>
      <c r="S187" s="196">
        <v>0</v>
      </c>
      <c r="T187" s="197">
        <f t="shared" si="3"/>
        <v>0</v>
      </c>
      <c r="U187" s="35"/>
      <c r="V187" s="35"/>
      <c r="W187" s="35"/>
      <c r="X187" s="35"/>
      <c r="Y187" s="35"/>
      <c r="Z187" s="35"/>
      <c r="AA187" s="35"/>
      <c r="AB187" s="35"/>
      <c r="AC187" s="35"/>
      <c r="AD187" s="35"/>
      <c r="AE187" s="35"/>
      <c r="AR187" s="198" t="s">
        <v>198</v>
      </c>
      <c r="AT187" s="198" t="s">
        <v>325</v>
      </c>
      <c r="AU187" s="198" t="s">
        <v>87</v>
      </c>
      <c r="AY187" s="18" t="s">
        <v>160</v>
      </c>
      <c r="BE187" s="199">
        <f t="shared" si="4"/>
        <v>0</v>
      </c>
      <c r="BF187" s="199">
        <f t="shared" si="5"/>
        <v>0</v>
      </c>
      <c r="BG187" s="199">
        <f t="shared" si="6"/>
        <v>0</v>
      </c>
      <c r="BH187" s="199">
        <f t="shared" si="7"/>
        <v>0</v>
      </c>
      <c r="BI187" s="199">
        <f t="shared" si="8"/>
        <v>0</v>
      </c>
      <c r="BJ187" s="18" t="s">
        <v>85</v>
      </c>
      <c r="BK187" s="199">
        <f t="shared" si="9"/>
        <v>0</v>
      </c>
      <c r="BL187" s="18" t="s">
        <v>165</v>
      </c>
      <c r="BM187" s="198" t="s">
        <v>955</v>
      </c>
    </row>
    <row r="188" spans="1:65" s="2" customFormat="1" ht="21.75" customHeight="1">
      <c r="A188" s="35"/>
      <c r="B188" s="36"/>
      <c r="C188" s="186" t="s">
        <v>401</v>
      </c>
      <c r="D188" s="186" t="s">
        <v>161</v>
      </c>
      <c r="E188" s="187" t="s">
        <v>956</v>
      </c>
      <c r="F188" s="188" t="s">
        <v>957</v>
      </c>
      <c r="G188" s="189" t="s">
        <v>210</v>
      </c>
      <c r="H188" s="190">
        <v>15.9</v>
      </c>
      <c r="I188" s="191"/>
      <c r="J188" s="192">
        <f t="shared" si="0"/>
        <v>0</v>
      </c>
      <c r="K188" s="193"/>
      <c r="L188" s="40"/>
      <c r="M188" s="194" t="s">
        <v>1</v>
      </c>
      <c r="N188" s="195" t="s">
        <v>42</v>
      </c>
      <c r="O188" s="72"/>
      <c r="P188" s="196">
        <f t="shared" si="1"/>
        <v>0</v>
      </c>
      <c r="Q188" s="196">
        <v>0</v>
      </c>
      <c r="R188" s="196">
        <f t="shared" si="2"/>
        <v>0</v>
      </c>
      <c r="S188" s="196">
        <v>0</v>
      </c>
      <c r="T188" s="197">
        <f t="shared" si="3"/>
        <v>0</v>
      </c>
      <c r="U188" s="35"/>
      <c r="V188" s="35"/>
      <c r="W188" s="35"/>
      <c r="X188" s="35"/>
      <c r="Y188" s="35"/>
      <c r="Z188" s="35"/>
      <c r="AA188" s="35"/>
      <c r="AB188" s="35"/>
      <c r="AC188" s="35"/>
      <c r="AD188" s="35"/>
      <c r="AE188" s="35"/>
      <c r="AR188" s="198" t="s">
        <v>165</v>
      </c>
      <c r="AT188" s="198" t="s">
        <v>161</v>
      </c>
      <c r="AU188" s="198" t="s">
        <v>87</v>
      </c>
      <c r="AY188" s="18" t="s">
        <v>160</v>
      </c>
      <c r="BE188" s="199">
        <f t="shared" si="4"/>
        <v>0</v>
      </c>
      <c r="BF188" s="199">
        <f t="shared" si="5"/>
        <v>0</v>
      </c>
      <c r="BG188" s="199">
        <f t="shared" si="6"/>
        <v>0</v>
      </c>
      <c r="BH188" s="199">
        <f t="shared" si="7"/>
        <v>0</v>
      </c>
      <c r="BI188" s="199">
        <f t="shared" si="8"/>
        <v>0</v>
      </c>
      <c r="BJ188" s="18" t="s">
        <v>85</v>
      </c>
      <c r="BK188" s="199">
        <f t="shared" si="9"/>
        <v>0</v>
      </c>
      <c r="BL188" s="18" t="s">
        <v>165</v>
      </c>
      <c r="BM188" s="198" t="s">
        <v>958</v>
      </c>
    </row>
    <row r="189" spans="1:65" s="2" customFormat="1" ht="16.5" customHeight="1">
      <c r="A189" s="35"/>
      <c r="B189" s="36"/>
      <c r="C189" s="234" t="s">
        <v>405</v>
      </c>
      <c r="D189" s="234" t="s">
        <v>325</v>
      </c>
      <c r="E189" s="235" t="s">
        <v>959</v>
      </c>
      <c r="F189" s="236" t="s">
        <v>960</v>
      </c>
      <c r="G189" s="237" t="s">
        <v>210</v>
      </c>
      <c r="H189" s="238">
        <v>16.139</v>
      </c>
      <c r="I189" s="239"/>
      <c r="J189" s="240">
        <f t="shared" si="0"/>
        <v>0</v>
      </c>
      <c r="K189" s="241"/>
      <c r="L189" s="242"/>
      <c r="M189" s="243" t="s">
        <v>1</v>
      </c>
      <c r="N189" s="244" t="s">
        <v>42</v>
      </c>
      <c r="O189" s="72"/>
      <c r="P189" s="196">
        <f t="shared" si="1"/>
        <v>0</v>
      </c>
      <c r="Q189" s="196">
        <v>0.00147</v>
      </c>
      <c r="R189" s="196">
        <f t="shared" si="2"/>
        <v>0.02372433</v>
      </c>
      <c r="S189" s="196">
        <v>0</v>
      </c>
      <c r="T189" s="197">
        <f t="shared" si="3"/>
        <v>0</v>
      </c>
      <c r="U189" s="35"/>
      <c r="V189" s="35"/>
      <c r="W189" s="35"/>
      <c r="X189" s="35"/>
      <c r="Y189" s="35"/>
      <c r="Z189" s="35"/>
      <c r="AA189" s="35"/>
      <c r="AB189" s="35"/>
      <c r="AC189" s="35"/>
      <c r="AD189" s="35"/>
      <c r="AE189" s="35"/>
      <c r="AR189" s="198" t="s">
        <v>198</v>
      </c>
      <c r="AT189" s="198" t="s">
        <v>325</v>
      </c>
      <c r="AU189" s="198" t="s">
        <v>87</v>
      </c>
      <c r="AY189" s="18" t="s">
        <v>160</v>
      </c>
      <c r="BE189" s="199">
        <f t="shared" si="4"/>
        <v>0</v>
      </c>
      <c r="BF189" s="199">
        <f t="shared" si="5"/>
        <v>0</v>
      </c>
      <c r="BG189" s="199">
        <f t="shared" si="6"/>
        <v>0</v>
      </c>
      <c r="BH189" s="199">
        <f t="shared" si="7"/>
        <v>0</v>
      </c>
      <c r="BI189" s="199">
        <f t="shared" si="8"/>
        <v>0</v>
      </c>
      <c r="BJ189" s="18" t="s">
        <v>85</v>
      </c>
      <c r="BK189" s="199">
        <f t="shared" si="9"/>
        <v>0</v>
      </c>
      <c r="BL189" s="18" t="s">
        <v>165</v>
      </c>
      <c r="BM189" s="198" t="s">
        <v>961</v>
      </c>
    </row>
    <row r="190" spans="2:51" s="13" customFormat="1" ht="11.25">
      <c r="B190" s="202"/>
      <c r="C190" s="203"/>
      <c r="D190" s="204" t="s">
        <v>181</v>
      </c>
      <c r="E190" s="203"/>
      <c r="F190" s="206" t="s">
        <v>962</v>
      </c>
      <c r="G190" s="203"/>
      <c r="H190" s="207">
        <v>16.139</v>
      </c>
      <c r="I190" s="208"/>
      <c r="J190" s="203"/>
      <c r="K190" s="203"/>
      <c r="L190" s="209"/>
      <c r="M190" s="210"/>
      <c r="N190" s="211"/>
      <c r="O190" s="211"/>
      <c r="P190" s="211"/>
      <c r="Q190" s="211"/>
      <c r="R190" s="211"/>
      <c r="S190" s="211"/>
      <c r="T190" s="212"/>
      <c r="AT190" s="213" t="s">
        <v>181</v>
      </c>
      <c r="AU190" s="213" t="s">
        <v>87</v>
      </c>
      <c r="AV190" s="13" t="s">
        <v>87</v>
      </c>
      <c r="AW190" s="13" t="s">
        <v>4</v>
      </c>
      <c r="AX190" s="13" t="s">
        <v>85</v>
      </c>
      <c r="AY190" s="213" t="s">
        <v>160</v>
      </c>
    </row>
    <row r="191" spans="1:65" s="2" customFormat="1" ht="21.75" customHeight="1">
      <c r="A191" s="35"/>
      <c r="B191" s="36"/>
      <c r="C191" s="186" t="s">
        <v>350</v>
      </c>
      <c r="D191" s="186" t="s">
        <v>161</v>
      </c>
      <c r="E191" s="187" t="s">
        <v>963</v>
      </c>
      <c r="F191" s="188" t="s">
        <v>964</v>
      </c>
      <c r="G191" s="189" t="s">
        <v>164</v>
      </c>
      <c r="H191" s="190">
        <v>5</v>
      </c>
      <c r="I191" s="191"/>
      <c r="J191" s="192">
        <f aca="true" t="shared" si="10" ref="J191:J201">ROUND(I191*H191,2)</f>
        <v>0</v>
      </c>
      <c r="K191" s="193"/>
      <c r="L191" s="40"/>
      <c r="M191" s="194" t="s">
        <v>1</v>
      </c>
      <c r="N191" s="195" t="s">
        <v>42</v>
      </c>
      <c r="O191" s="72"/>
      <c r="P191" s="196">
        <f aca="true" t="shared" si="11" ref="P191:P201">O191*H191</f>
        <v>0</v>
      </c>
      <c r="Q191" s="196">
        <v>0</v>
      </c>
      <c r="R191" s="196">
        <f aca="true" t="shared" si="12" ref="R191:R201">Q191*H191</f>
        <v>0</v>
      </c>
      <c r="S191" s="196">
        <v>0</v>
      </c>
      <c r="T191" s="197">
        <f aca="true" t="shared" si="13" ref="T191:T201">S191*H191</f>
        <v>0</v>
      </c>
      <c r="U191" s="35"/>
      <c r="V191" s="35"/>
      <c r="W191" s="35"/>
      <c r="X191" s="35"/>
      <c r="Y191" s="35"/>
      <c r="Z191" s="35"/>
      <c r="AA191" s="35"/>
      <c r="AB191" s="35"/>
      <c r="AC191" s="35"/>
      <c r="AD191" s="35"/>
      <c r="AE191" s="35"/>
      <c r="AR191" s="198" t="s">
        <v>165</v>
      </c>
      <c r="AT191" s="198" t="s">
        <v>161</v>
      </c>
      <c r="AU191" s="198" t="s">
        <v>87</v>
      </c>
      <c r="AY191" s="18" t="s">
        <v>160</v>
      </c>
      <c r="BE191" s="199">
        <f aca="true" t="shared" si="14" ref="BE191:BE201">IF(N191="základní",J191,0)</f>
        <v>0</v>
      </c>
      <c r="BF191" s="199">
        <f aca="true" t="shared" si="15" ref="BF191:BF201">IF(N191="snížená",J191,0)</f>
        <v>0</v>
      </c>
      <c r="BG191" s="199">
        <f aca="true" t="shared" si="16" ref="BG191:BG201">IF(N191="zákl. přenesená",J191,0)</f>
        <v>0</v>
      </c>
      <c r="BH191" s="199">
        <f aca="true" t="shared" si="17" ref="BH191:BH201">IF(N191="sníž. přenesená",J191,0)</f>
        <v>0</v>
      </c>
      <c r="BI191" s="199">
        <f aca="true" t="shared" si="18" ref="BI191:BI201">IF(N191="nulová",J191,0)</f>
        <v>0</v>
      </c>
      <c r="BJ191" s="18" t="s">
        <v>85</v>
      </c>
      <c r="BK191" s="199">
        <f aca="true" t="shared" si="19" ref="BK191:BK201">ROUND(I191*H191,2)</f>
        <v>0</v>
      </c>
      <c r="BL191" s="18" t="s">
        <v>165</v>
      </c>
      <c r="BM191" s="198" t="s">
        <v>965</v>
      </c>
    </row>
    <row r="192" spans="1:65" s="2" customFormat="1" ht="16.5" customHeight="1">
      <c r="A192" s="35"/>
      <c r="B192" s="36"/>
      <c r="C192" s="234" t="s">
        <v>412</v>
      </c>
      <c r="D192" s="234" t="s">
        <v>325</v>
      </c>
      <c r="E192" s="235" t="s">
        <v>966</v>
      </c>
      <c r="F192" s="236" t="s">
        <v>967</v>
      </c>
      <c r="G192" s="237" t="s">
        <v>164</v>
      </c>
      <c r="H192" s="238">
        <v>2</v>
      </c>
      <c r="I192" s="239"/>
      <c r="J192" s="240">
        <f t="shared" si="10"/>
        <v>0</v>
      </c>
      <c r="K192" s="241"/>
      <c r="L192" s="242"/>
      <c r="M192" s="243" t="s">
        <v>1</v>
      </c>
      <c r="N192" s="244" t="s">
        <v>42</v>
      </c>
      <c r="O192" s="72"/>
      <c r="P192" s="196">
        <f t="shared" si="11"/>
        <v>0</v>
      </c>
      <c r="Q192" s="196">
        <v>0.00048</v>
      </c>
      <c r="R192" s="196">
        <f t="shared" si="12"/>
        <v>0.00096</v>
      </c>
      <c r="S192" s="196">
        <v>0</v>
      </c>
      <c r="T192" s="197">
        <f t="shared" si="13"/>
        <v>0</v>
      </c>
      <c r="U192" s="35"/>
      <c r="V192" s="35"/>
      <c r="W192" s="35"/>
      <c r="X192" s="35"/>
      <c r="Y192" s="35"/>
      <c r="Z192" s="35"/>
      <c r="AA192" s="35"/>
      <c r="AB192" s="35"/>
      <c r="AC192" s="35"/>
      <c r="AD192" s="35"/>
      <c r="AE192" s="35"/>
      <c r="AR192" s="198" t="s">
        <v>198</v>
      </c>
      <c r="AT192" s="198" t="s">
        <v>325</v>
      </c>
      <c r="AU192" s="198" t="s">
        <v>87</v>
      </c>
      <c r="AY192" s="18" t="s">
        <v>160</v>
      </c>
      <c r="BE192" s="199">
        <f t="shared" si="14"/>
        <v>0</v>
      </c>
      <c r="BF192" s="199">
        <f t="shared" si="15"/>
        <v>0</v>
      </c>
      <c r="BG192" s="199">
        <f t="shared" si="16"/>
        <v>0</v>
      </c>
      <c r="BH192" s="199">
        <f t="shared" si="17"/>
        <v>0</v>
      </c>
      <c r="BI192" s="199">
        <f t="shared" si="18"/>
        <v>0</v>
      </c>
      <c r="BJ192" s="18" t="s">
        <v>85</v>
      </c>
      <c r="BK192" s="199">
        <f t="shared" si="19"/>
        <v>0</v>
      </c>
      <c r="BL192" s="18" t="s">
        <v>165</v>
      </c>
      <c r="BM192" s="198" t="s">
        <v>968</v>
      </c>
    </row>
    <row r="193" spans="1:65" s="2" customFormat="1" ht="16.5" customHeight="1">
      <c r="A193" s="35"/>
      <c r="B193" s="36"/>
      <c r="C193" s="234" t="s">
        <v>416</v>
      </c>
      <c r="D193" s="234" t="s">
        <v>325</v>
      </c>
      <c r="E193" s="235" t="s">
        <v>969</v>
      </c>
      <c r="F193" s="236" t="s">
        <v>970</v>
      </c>
      <c r="G193" s="237" t="s">
        <v>164</v>
      </c>
      <c r="H193" s="238">
        <v>1</v>
      </c>
      <c r="I193" s="239"/>
      <c r="J193" s="240">
        <f t="shared" si="10"/>
        <v>0</v>
      </c>
      <c r="K193" s="241"/>
      <c r="L193" s="242"/>
      <c r="M193" s="243" t="s">
        <v>1</v>
      </c>
      <c r="N193" s="244" t="s">
        <v>42</v>
      </c>
      <c r="O193" s="72"/>
      <c r="P193" s="196">
        <f t="shared" si="11"/>
        <v>0</v>
      </c>
      <c r="Q193" s="196">
        <v>0.0004</v>
      </c>
      <c r="R193" s="196">
        <f t="shared" si="12"/>
        <v>0.0004</v>
      </c>
      <c r="S193" s="196">
        <v>0</v>
      </c>
      <c r="T193" s="197">
        <f t="shared" si="13"/>
        <v>0</v>
      </c>
      <c r="U193" s="35"/>
      <c r="V193" s="35"/>
      <c r="W193" s="35"/>
      <c r="X193" s="35"/>
      <c r="Y193" s="35"/>
      <c r="Z193" s="35"/>
      <c r="AA193" s="35"/>
      <c r="AB193" s="35"/>
      <c r="AC193" s="35"/>
      <c r="AD193" s="35"/>
      <c r="AE193" s="35"/>
      <c r="AR193" s="198" t="s">
        <v>198</v>
      </c>
      <c r="AT193" s="198" t="s">
        <v>325</v>
      </c>
      <c r="AU193" s="198" t="s">
        <v>87</v>
      </c>
      <c r="AY193" s="18" t="s">
        <v>160</v>
      </c>
      <c r="BE193" s="199">
        <f t="shared" si="14"/>
        <v>0</v>
      </c>
      <c r="BF193" s="199">
        <f t="shared" si="15"/>
        <v>0</v>
      </c>
      <c r="BG193" s="199">
        <f t="shared" si="16"/>
        <v>0</v>
      </c>
      <c r="BH193" s="199">
        <f t="shared" si="17"/>
        <v>0</v>
      </c>
      <c r="BI193" s="199">
        <f t="shared" si="18"/>
        <v>0</v>
      </c>
      <c r="BJ193" s="18" t="s">
        <v>85</v>
      </c>
      <c r="BK193" s="199">
        <f t="shared" si="19"/>
        <v>0</v>
      </c>
      <c r="BL193" s="18" t="s">
        <v>165</v>
      </c>
      <c r="BM193" s="198" t="s">
        <v>971</v>
      </c>
    </row>
    <row r="194" spans="1:65" s="2" customFormat="1" ht="16.5" customHeight="1">
      <c r="A194" s="35"/>
      <c r="B194" s="36"/>
      <c r="C194" s="234" t="s">
        <v>421</v>
      </c>
      <c r="D194" s="234" t="s">
        <v>325</v>
      </c>
      <c r="E194" s="235" t="s">
        <v>972</v>
      </c>
      <c r="F194" s="236" t="s">
        <v>973</v>
      </c>
      <c r="G194" s="237" t="s">
        <v>164</v>
      </c>
      <c r="H194" s="238">
        <v>2</v>
      </c>
      <c r="I194" s="239"/>
      <c r="J194" s="240">
        <f t="shared" si="10"/>
        <v>0</v>
      </c>
      <c r="K194" s="241"/>
      <c r="L194" s="242"/>
      <c r="M194" s="243" t="s">
        <v>1</v>
      </c>
      <c r="N194" s="244" t="s">
        <v>42</v>
      </c>
      <c r="O194" s="72"/>
      <c r="P194" s="196">
        <f t="shared" si="11"/>
        <v>0</v>
      </c>
      <c r="Q194" s="196">
        <v>0.00039</v>
      </c>
      <c r="R194" s="196">
        <f t="shared" si="12"/>
        <v>0.00078</v>
      </c>
      <c r="S194" s="196">
        <v>0</v>
      </c>
      <c r="T194" s="197">
        <f t="shared" si="13"/>
        <v>0</v>
      </c>
      <c r="U194" s="35"/>
      <c r="V194" s="35"/>
      <c r="W194" s="35"/>
      <c r="X194" s="35"/>
      <c r="Y194" s="35"/>
      <c r="Z194" s="35"/>
      <c r="AA194" s="35"/>
      <c r="AB194" s="35"/>
      <c r="AC194" s="35"/>
      <c r="AD194" s="35"/>
      <c r="AE194" s="35"/>
      <c r="AR194" s="198" t="s">
        <v>198</v>
      </c>
      <c r="AT194" s="198" t="s">
        <v>325</v>
      </c>
      <c r="AU194" s="198" t="s">
        <v>87</v>
      </c>
      <c r="AY194" s="18" t="s">
        <v>160</v>
      </c>
      <c r="BE194" s="199">
        <f t="shared" si="14"/>
        <v>0</v>
      </c>
      <c r="BF194" s="199">
        <f t="shared" si="15"/>
        <v>0</v>
      </c>
      <c r="BG194" s="199">
        <f t="shared" si="16"/>
        <v>0</v>
      </c>
      <c r="BH194" s="199">
        <f t="shared" si="17"/>
        <v>0</v>
      </c>
      <c r="BI194" s="199">
        <f t="shared" si="18"/>
        <v>0</v>
      </c>
      <c r="BJ194" s="18" t="s">
        <v>85</v>
      </c>
      <c r="BK194" s="199">
        <f t="shared" si="19"/>
        <v>0</v>
      </c>
      <c r="BL194" s="18" t="s">
        <v>165</v>
      </c>
      <c r="BM194" s="198" t="s">
        <v>974</v>
      </c>
    </row>
    <row r="195" spans="1:65" s="2" customFormat="1" ht="21.75" customHeight="1">
      <c r="A195" s="35"/>
      <c r="B195" s="36"/>
      <c r="C195" s="186" t="s">
        <v>425</v>
      </c>
      <c r="D195" s="186" t="s">
        <v>161</v>
      </c>
      <c r="E195" s="187" t="s">
        <v>975</v>
      </c>
      <c r="F195" s="188" t="s">
        <v>976</v>
      </c>
      <c r="G195" s="189" t="s">
        <v>164</v>
      </c>
      <c r="H195" s="190">
        <v>1</v>
      </c>
      <c r="I195" s="191"/>
      <c r="J195" s="192">
        <f t="shared" si="10"/>
        <v>0</v>
      </c>
      <c r="K195" s="193"/>
      <c r="L195" s="40"/>
      <c r="M195" s="194" t="s">
        <v>1</v>
      </c>
      <c r="N195" s="195" t="s">
        <v>42</v>
      </c>
      <c r="O195" s="72"/>
      <c r="P195" s="196">
        <f t="shared" si="11"/>
        <v>0</v>
      </c>
      <c r="Q195" s="196">
        <v>0</v>
      </c>
      <c r="R195" s="196">
        <f t="shared" si="12"/>
        <v>0</v>
      </c>
      <c r="S195" s="196">
        <v>0</v>
      </c>
      <c r="T195" s="197">
        <f t="shared" si="13"/>
        <v>0</v>
      </c>
      <c r="U195" s="35"/>
      <c r="V195" s="35"/>
      <c r="W195" s="35"/>
      <c r="X195" s="35"/>
      <c r="Y195" s="35"/>
      <c r="Z195" s="35"/>
      <c r="AA195" s="35"/>
      <c r="AB195" s="35"/>
      <c r="AC195" s="35"/>
      <c r="AD195" s="35"/>
      <c r="AE195" s="35"/>
      <c r="AR195" s="198" t="s">
        <v>165</v>
      </c>
      <c r="AT195" s="198" t="s">
        <v>161</v>
      </c>
      <c r="AU195" s="198" t="s">
        <v>87</v>
      </c>
      <c r="AY195" s="18" t="s">
        <v>160</v>
      </c>
      <c r="BE195" s="199">
        <f t="shared" si="14"/>
        <v>0</v>
      </c>
      <c r="BF195" s="199">
        <f t="shared" si="15"/>
        <v>0</v>
      </c>
      <c r="BG195" s="199">
        <f t="shared" si="16"/>
        <v>0</v>
      </c>
      <c r="BH195" s="199">
        <f t="shared" si="17"/>
        <v>0</v>
      </c>
      <c r="BI195" s="199">
        <f t="shared" si="18"/>
        <v>0</v>
      </c>
      <c r="BJ195" s="18" t="s">
        <v>85</v>
      </c>
      <c r="BK195" s="199">
        <f t="shared" si="19"/>
        <v>0</v>
      </c>
      <c r="BL195" s="18" t="s">
        <v>165</v>
      </c>
      <c r="BM195" s="198" t="s">
        <v>977</v>
      </c>
    </row>
    <row r="196" spans="1:65" s="2" customFormat="1" ht="16.5" customHeight="1">
      <c r="A196" s="35"/>
      <c r="B196" s="36"/>
      <c r="C196" s="234" t="s">
        <v>430</v>
      </c>
      <c r="D196" s="234" t="s">
        <v>325</v>
      </c>
      <c r="E196" s="235" t="s">
        <v>978</v>
      </c>
      <c r="F196" s="236" t="s">
        <v>979</v>
      </c>
      <c r="G196" s="237" t="s">
        <v>164</v>
      </c>
      <c r="H196" s="238">
        <v>1</v>
      </c>
      <c r="I196" s="239"/>
      <c r="J196" s="240">
        <f t="shared" si="10"/>
        <v>0</v>
      </c>
      <c r="K196" s="241"/>
      <c r="L196" s="242"/>
      <c r="M196" s="243" t="s">
        <v>1</v>
      </c>
      <c r="N196" s="244" t="s">
        <v>42</v>
      </c>
      <c r="O196" s="72"/>
      <c r="P196" s="196">
        <f t="shared" si="11"/>
        <v>0</v>
      </c>
      <c r="Q196" s="196">
        <v>0.00145</v>
      </c>
      <c r="R196" s="196">
        <f t="shared" si="12"/>
        <v>0.00145</v>
      </c>
      <c r="S196" s="196">
        <v>0</v>
      </c>
      <c r="T196" s="197">
        <f t="shared" si="13"/>
        <v>0</v>
      </c>
      <c r="U196" s="35"/>
      <c r="V196" s="35"/>
      <c r="W196" s="35"/>
      <c r="X196" s="35"/>
      <c r="Y196" s="35"/>
      <c r="Z196" s="35"/>
      <c r="AA196" s="35"/>
      <c r="AB196" s="35"/>
      <c r="AC196" s="35"/>
      <c r="AD196" s="35"/>
      <c r="AE196" s="35"/>
      <c r="AR196" s="198" t="s">
        <v>198</v>
      </c>
      <c r="AT196" s="198" t="s">
        <v>325</v>
      </c>
      <c r="AU196" s="198" t="s">
        <v>87</v>
      </c>
      <c r="AY196" s="18" t="s">
        <v>160</v>
      </c>
      <c r="BE196" s="199">
        <f t="shared" si="14"/>
        <v>0</v>
      </c>
      <c r="BF196" s="199">
        <f t="shared" si="15"/>
        <v>0</v>
      </c>
      <c r="BG196" s="199">
        <f t="shared" si="16"/>
        <v>0</v>
      </c>
      <c r="BH196" s="199">
        <f t="shared" si="17"/>
        <v>0</v>
      </c>
      <c r="BI196" s="199">
        <f t="shared" si="18"/>
        <v>0</v>
      </c>
      <c r="BJ196" s="18" t="s">
        <v>85</v>
      </c>
      <c r="BK196" s="199">
        <f t="shared" si="19"/>
        <v>0</v>
      </c>
      <c r="BL196" s="18" t="s">
        <v>165</v>
      </c>
      <c r="BM196" s="198" t="s">
        <v>980</v>
      </c>
    </row>
    <row r="197" spans="1:65" s="2" customFormat="1" ht="21.75" customHeight="1">
      <c r="A197" s="35"/>
      <c r="B197" s="36"/>
      <c r="C197" s="186" t="s">
        <v>364</v>
      </c>
      <c r="D197" s="186" t="s">
        <v>161</v>
      </c>
      <c r="E197" s="187" t="s">
        <v>981</v>
      </c>
      <c r="F197" s="188" t="s">
        <v>982</v>
      </c>
      <c r="G197" s="189" t="s">
        <v>164</v>
      </c>
      <c r="H197" s="190">
        <v>6</v>
      </c>
      <c r="I197" s="191"/>
      <c r="J197" s="192">
        <f t="shared" si="10"/>
        <v>0</v>
      </c>
      <c r="K197" s="193"/>
      <c r="L197" s="40"/>
      <c r="M197" s="194" t="s">
        <v>1</v>
      </c>
      <c r="N197" s="195" t="s">
        <v>42</v>
      </c>
      <c r="O197" s="72"/>
      <c r="P197" s="196">
        <f t="shared" si="11"/>
        <v>0</v>
      </c>
      <c r="Q197" s="196">
        <v>0.00161</v>
      </c>
      <c r="R197" s="196">
        <f t="shared" si="12"/>
        <v>0.00966</v>
      </c>
      <c r="S197" s="196">
        <v>0</v>
      </c>
      <c r="T197" s="197">
        <f t="shared" si="13"/>
        <v>0</v>
      </c>
      <c r="U197" s="35"/>
      <c r="V197" s="35"/>
      <c r="W197" s="35"/>
      <c r="X197" s="35"/>
      <c r="Y197" s="35"/>
      <c r="Z197" s="35"/>
      <c r="AA197" s="35"/>
      <c r="AB197" s="35"/>
      <c r="AC197" s="35"/>
      <c r="AD197" s="35"/>
      <c r="AE197" s="35"/>
      <c r="AR197" s="198" t="s">
        <v>165</v>
      </c>
      <c r="AT197" s="198" t="s">
        <v>161</v>
      </c>
      <c r="AU197" s="198" t="s">
        <v>87</v>
      </c>
      <c r="AY197" s="18" t="s">
        <v>160</v>
      </c>
      <c r="BE197" s="199">
        <f t="shared" si="14"/>
        <v>0</v>
      </c>
      <c r="BF197" s="199">
        <f t="shared" si="15"/>
        <v>0</v>
      </c>
      <c r="BG197" s="199">
        <f t="shared" si="16"/>
        <v>0</v>
      </c>
      <c r="BH197" s="199">
        <f t="shared" si="17"/>
        <v>0</v>
      </c>
      <c r="BI197" s="199">
        <f t="shared" si="18"/>
        <v>0</v>
      </c>
      <c r="BJ197" s="18" t="s">
        <v>85</v>
      </c>
      <c r="BK197" s="199">
        <f t="shared" si="19"/>
        <v>0</v>
      </c>
      <c r="BL197" s="18" t="s">
        <v>165</v>
      </c>
      <c r="BM197" s="198" t="s">
        <v>983</v>
      </c>
    </row>
    <row r="198" spans="1:65" s="2" customFormat="1" ht="16.5" customHeight="1">
      <c r="A198" s="35"/>
      <c r="B198" s="36"/>
      <c r="C198" s="234" t="s">
        <v>437</v>
      </c>
      <c r="D198" s="234" t="s">
        <v>325</v>
      </c>
      <c r="E198" s="235" t="s">
        <v>984</v>
      </c>
      <c r="F198" s="236" t="s">
        <v>985</v>
      </c>
      <c r="G198" s="237" t="s">
        <v>164</v>
      </c>
      <c r="H198" s="238">
        <v>2</v>
      </c>
      <c r="I198" s="239"/>
      <c r="J198" s="240">
        <f t="shared" si="10"/>
        <v>0</v>
      </c>
      <c r="K198" s="241"/>
      <c r="L198" s="242"/>
      <c r="M198" s="243" t="s">
        <v>1</v>
      </c>
      <c r="N198" s="244" t="s">
        <v>42</v>
      </c>
      <c r="O198" s="72"/>
      <c r="P198" s="196">
        <f t="shared" si="11"/>
        <v>0</v>
      </c>
      <c r="Q198" s="196">
        <v>0.0075</v>
      </c>
      <c r="R198" s="196">
        <f t="shared" si="12"/>
        <v>0.015</v>
      </c>
      <c r="S198" s="196">
        <v>0</v>
      </c>
      <c r="T198" s="197">
        <f t="shared" si="13"/>
        <v>0</v>
      </c>
      <c r="U198" s="35"/>
      <c r="V198" s="35"/>
      <c r="W198" s="35"/>
      <c r="X198" s="35"/>
      <c r="Y198" s="35"/>
      <c r="Z198" s="35"/>
      <c r="AA198" s="35"/>
      <c r="AB198" s="35"/>
      <c r="AC198" s="35"/>
      <c r="AD198" s="35"/>
      <c r="AE198" s="35"/>
      <c r="AR198" s="198" t="s">
        <v>198</v>
      </c>
      <c r="AT198" s="198" t="s">
        <v>325</v>
      </c>
      <c r="AU198" s="198" t="s">
        <v>87</v>
      </c>
      <c r="AY198" s="18" t="s">
        <v>160</v>
      </c>
      <c r="BE198" s="199">
        <f t="shared" si="14"/>
        <v>0</v>
      </c>
      <c r="BF198" s="199">
        <f t="shared" si="15"/>
        <v>0</v>
      </c>
      <c r="BG198" s="199">
        <f t="shared" si="16"/>
        <v>0</v>
      </c>
      <c r="BH198" s="199">
        <f t="shared" si="17"/>
        <v>0</v>
      </c>
      <c r="BI198" s="199">
        <f t="shared" si="18"/>
        <v>0</v>
      </c>
      <c r="BJ198" s="18" t="s">
        <v>85</v>
      </c>
      <c r="BK198" s="199">
        <f t="shared" si="19"/>
        <v>0</v>
      </c>
      <c r="BL198" s="18" t="s">
        <v>165</v>
      </c>
      <c r="BM198" s="198" t="s">
        <v>986</v>
      </c>
    </row>
    <row r="199" spans="1:65" s="2" customFormat="1" ht="16.5" customHeight="1">
      <c r="A199" s="35"/>
      <c r="B199" s="36"/>
      <c r="C199" s="234" t="s">
        <v>441</v>
      </c>
      <c r="D199" s="234" t="s">
        <v>325</v>
      </c>
      <c r="E199" s="235" t="s">
        <v>987</v>
      </c>
      <c r="F199" s="236" t="s">
        <v>988</v>
      </c>
      <c r="G199" s="237" t="s">
        <v>164</v>
      </c>
      <c r="H199" s="238">
        <v>2</v>
      </c>
      <c r="I199" s="239"/>
      <c r="J199" s="240">
        <f t="shared" si="10"/>
        <v>0</v>
      </c>
      <c r="K199" s="241"/>
      <c r="L199" s="242"/>
      <c r="M199" s="243" t="s">
        <v>1</v>
      </c>
      <c r="N199" s="244" t="s">
        <v>42</v>
      </c>
      <c r="O199" s="72"/>
      <c r="P199" s="196">
        <f t="shared" si="11"/>
        <v>0</v>
      </c>
      <c r="Q199" s="196">
        <v>0.0069</v>
      </c>
      <c r="R199" s="196">
        <f t="shared" si="12"/>
        <v>0.0138</v>
      </c>
      <c r="S199" s="196">
        <v>0</v>
      </c>
      <c r="T199" s="197">
        <f t="shared" si="13"/>
        <v>0</v>
      </c>
      <c r="U199" s="35"/>
      <c r="V199" s="35"/>
      <c r="W199" s="35"/>
      <c r="X199" s="35"/>
      <c r="Y199" s="35"/>
      <c r="Z199" s="35"/>
      <c r="AA199" s="35"/>
      <c r="AB199" s="35"/>
      <c r="AC199" s="35"/>
      <c r="AD199" s="35"/>
      <c r="AE199" s="35"/>
      <c r="AR199" s="198" t="s">
        <v>198</v>
      </c>
      <c r="AT199" s="198" t="s">
        <v>325</v>
      </c>
      <c r="AU199" s="198" t="s">
        <v>87</v>
      </c>
      <c r="AY199" s="18" t="s">
        <v>160</v>
      </c>
      <c r="BE199" s="199">
        <f t="shared" si="14"/>
        <v>0</v>
      </c>
      <c r="BF199" s="199">
        <f t="shared" si="15"/>
        <v>0</v>
      </c>
      <c r="BG199" s="199">
        <f t="shared" si="16"/>
        <v>0</v>
      </c>
      <c r="BH199" s="199">
        <f t="shared" si="17"/>
        <v>0</v>
      </c>
      <c r="BI199" s="199">
        <f t="shared" si="18"/>
        <v>0</v>
      </c>
      <c r="BJ199" s="18" t="s">
        <v>85</v>
      </c>
      <c r="BK199" s="199">
        <f t="shared" si="19"/>
        <v>0</v>
      </c>
      <c r="BL199" s="18" t="s">
        <v>165</v>
      </c>
      <c r="BM199" s="198" t="s">
        <v>989</v>
      </c>
    </row>
    <row r="200" spans="1:65" s="2" customFormat="1" ht="16.5" customHeight="1">
      <c r="A200" s="35"/>
      <c r="B200" s="36"/>
      <c r="C200" s="234" t="s">
        <v>445</v>
      </c>
      <c r="D200" s="234" t="s">
        <v>325</v>
      </c>
      <c r="E200" s="235" t="s">
        <v>990</v>
      </c>
      <c r="F200" s="236" t="s">
        <v>991</v>
      </c>
      <c r="G200" s="237" t="s">
        <v>164</v>
      </c>
      <c r="H200" s="238">
        <v>2</v>
      </c>
      <c r="I200" s="239"/>
      <c r="J200" s="240">
        <f t="shared" si="10"/>
        <v>0</v>
      </c>
      <c r="K200" s="241"/>
      <c r="L200" s="242"/>
      <c r="M200" s="243" t="s">
        <v>1</v>
      </c>
      <c r="N200" s="244" t="s">
        <v>42</v>
      </c>
      <c r="O200" s="72"/>
      <c r="P200" s="196">
        <f t="shared" si="11"/>
        <v>0</v>
      </c>
      <c r="Q200" s="196">
        <v>0.0005</v>
      </c>
      <c r="R200" s="196">
        <f t="shared" si="12"/>
        <v>0.001</v>
      </c>
      <c r="S200" s="196">
        <v>0</v>
      </c>
      <c r="T200" s="197">
        <f t="shared" si="13"/>
        <v>0</v>
      </c>
      <c r="U200" s="35"/>
      <c r="V200" s="35"/>
      <c r="W200" s="35"/>
      <c r="X200" s="35"/>
      <c r="Y200" s="35"/>
      <c r="Z200" s="35"/>
      <c r="AA200" s="35"/>
      <c r="AB200" s="35"/>
      <c r="AC200" s="35"/>
      <c r="AD200" s="35"/>
      <c r="AE200" s="35"/>
      <c r="AR200" s="198" t="s">
        <v>198</v>
      </c>
      <c r="AT200" s="198" t="s">
        <v>325</v>
      </c>
      <c r="AU200" s="198" t="s">
        <v>87</v>
      </c>
      <c r="AY200" s="18" t="s">
        <v>160</v>
      </c>
      <c r="BE200" s="199">
        <f t="shared" si="14"/>
        <v>0</v>
      </c>
      <c r="BF200" s="199">
        <f t="shared" si="15"/>
        <v>0</v>
      </c>
      <c r="BG200" s="199">
        <f t="shared" si="16"/>
        <v>0</v>
      </c>
      <c r="BH200" s="199">
        <f t="shared" si="17"/>
        <v>0</v>
      </c>
      <c r="BI200" s="199">
        <f t="shared" si="18"/>
        <v>0</v>
      </c>
      <c r="BJ200" s="18" t="s">
        <v>85</v>
      </c>
      <c r="BK200" s="199">
        <f t="shared" si="19"/>
        <v>0</v>
      </c>
      <c r="BL200" s="18" t="s">
        <v>165</v>
      </c>
      <c r="BM200" s="198" t="s">
        <v>992</v>
      </c>
    </row>
    <row r="201" spans="1:65" s="2" customFormat="1" ht="16.5" customHeight="1">
      <c r="A201" s="35"/>
      <c r="B201" s="36"/>
      <c r="C201" s="186" t="s">
        <v>449</v>
      </c>
      <c r="D201" s="186" t="s">
        <v>161</v>
      </c>
      <c r="E201" s="187" t="s">
        <v>993</v>
      </c>
      <c r="F201" s="188" t="s">
        <v>994</v>
      </c>
      <c r="G201" s="189" t="s">
        <v>274</v>
      </c>
      <c r="H201" s="190">
        <v>9.85</v>
      </c>
      <c r="I201" s="191"/>
      <c r="J201" s="192">
        <f t="shared" si="10"/>
        <v>0</v>
      </c>
      <c r="K201" s="193"/>
      <c r="L201" s="40"/>
      <c r="M201" s="194" t="s">
        <v>1</v>
      </c>
      <c r="N201" s="195" t="s">
        <v>42</v>
      </c>
      <c r="O201" s="72"/>
      <c r="P201" s="196">
        <f t="shared" si="11"/>
        <v>0</v>
      </c>
      <c r="Q201" s="196">
        <v>0</v>
      </c>
      <c r="R201" s="196">
        <f t="shared" si="12"/>
        <v>0</v>
      </c>
      <c r="S201" s="196">
        <v>0.36</v>
      </c>
      <c r="T201" s="197">
        <f t="shared" si="13"/>
        <v>3.546</v>
      </c>
      <c r="U201" s="35"/>
      <c r="V201" s="35"/>
      <c r="W201" s="35"/>
      <c r="X201" s="35"/>
      <c r="Y201" s="35"/>
      <c r="Z201" s="35"/>
      <c r="AA201" s="35"/>
      <c r="AB201" s="35"/>
      <c r="AC201" s="35"/>
      <c r="AD201" s="35"/>
      <c r="AE201" s="35"/>
      <c r="AR201" s="198" t="s">
        <v>165</v>
      </c>
      <c r="AT201" s="198" t="s">
        <v>161</v>
      </c>
      <c r="AU201" s="198" t="s">
        <v>87</v>
      </c>
      <c r="AY201" s="18" t="s">
        <v>160</v>
      </c>
      <c r="BE201" s="199">
        <f t="shared" si="14"/>
        <v>0</v>
      </c>
      <c r="BF201" s="199">
        <f t="shared" si="15"/>
        <v>0</v>
      </c>
      <c r="BG201" s="199">
        <f t="shared" si="16"/>
        <v>0</v>
      </c>
      <c r="BH201" s="199">
        <f t="shared" si="17"/>
        <v>0</v>
      </c>
      <c r="BI201" s="199">
        <f t="shared" si="18"/>
        <v>0</v>
      </c>
      <c r="BJ201" s="18" t="s">
        <v>85</v>
      </c>
      <c r="BK201" s="199">
        <f t="shared" si="19"/>
        <v>0</v>
      </c>
      <c r="BL201" s="18" t="s">
        <v>165</v>
      </c>
      <c r="BM201" s="198" t="s">
        <v>995</v>
      </c>
    </row>
    <row r="202" spans="2:51" s="13" customFormat="1" ht="11.25">
      <c r="B202" s="202"/>
      <c r="C202" s="203"/>
      <c r="D202" s="204" t="s">
        <v>181</v>
      </c>
      <c r="E202" s="205" t="s">
        <v>1</v>
      </c>
      <c r="F202" s="206" t="s">
        <v>996</v>
      </c>
      <c r="G202" s="203"/>
      <c r="H202" s="207">
        <v>9.85</v>
      </c>
      <c r="I202" s="208"/>
      <c r="J202" s="203"/>
      <c r="K202" s="203"/>
      <c r="L202" s="209"/>
      <c r="M202" s="210"/>
      <c r="N202" s="211"/>
      <c r="O202" s="211"/>
      <c r="P202" s="211"/>
      <c r="Q202" s="211"/>
      <c r="R202" s="211"/>
      <c r="S202" s="211"/>
      <c r="T202" s="212"/>
      <c r="AT202" s="213" t="s">
        <v>181</v>
      </c>
      <c r="AU202" s="213" t="s">
        <v>87</v>
      </c>
      <c r="AV202" s="13" t="s">
        <v>87</v>
      </c>
      <c r="AW202" s="13" t="s">
        <v>32</v>
      </c>
      <c r="AX202" s="13" t="s">
        <v>85</v>
      </c>
      <c r="AY202" s="213" t="s">
        <v>160</v>
      </c>
    </row>
    <row r="203" spans="1:65" s="2" customFormat="1" ht="21.75" customHeight="1">
      <c r="A203" s="35"/>
      <c r="B203" s="36"/>
      <c r="C203" s="186" t="s">
        <v>454</v>
      </c>
      <c r="D203" s="186" t="s">
        <v>161</v>
      </c>
      <c r="E203" s="187" t="s">
        <v>997</v>
      </c>
      <c r="F203" s="188" t="s">
        <v>998</v>
      </c>
      <c r="G203" s="189" t="s">
        <v>164</v>
      </c>
      <c r="H203" s="190">
        <v>2</v>
      </c>
      <c r="I203" s="191"/>
      <c r="J203" s="192">
        <f>ROUND(I203*H203,2)</f>
        <v>0</v>
      </c>
      <c r="K203" s="193"/>
      <c r="L203" s="40"/>
      <c r="M203" s="194" t="s">
        <v>1</v>
      </c>
      <c r="N203" s="195" t="s">
        <v>42</v>
      </c>
      <c r="O203" s="72"/>
      <c r="P203" s="196">
        <f>O203*H203</f>
        <v>0</v>
      </c>
      <c r="Q203" s="196">
        <v>0.00086</v>
      </c>
      <c r="R203" s="196">
        <f>Q203*H203</f>
        <v>0.00172</v>
      </c>
      <c r="S203" s="196">
        <v>0</v>
      </c>
      <c r="T203" s="197">
        <f>S203*H203</f>
        <v>0</v>
      </c>
      <c r="U203" s="35"/>
      <c r="V203" s="35"/>
      <c r="W203" s="35"/>
      <c r="X203" s="35"/>
      <c r="Y203" s="35"/>
      <c r="Z203" s="35"/>
      <c r="AA203" s="35"/>
      <c r="AB203" s="35"/>
      <c r="AC203" s="35"/>
      <c r="AD203" s="35"/>
      <c r="AE203" s="35"/>
      <c r="AR203" s="198" t="s">
        <v>165</v>
      </c>
      <c r="AT203" s="198" t="s">
        <v>161</v>
      </c>
      <c r="AU203" s="198" t="s">
        <v>87</v>
      </c>
      <c r="AY203" s="18" t="s">
        <v>160</v>
      </c>
      <c r="BE203" s="199">
        <f>IF(N203="základní",J203,0)</f>
        <v>0</v>
      </c>
      <c r="BF203" s="199">
        <f>IF(N203="snížená",J203,0)</f>
        <v>0</v>
      </c>
      <c r="BG203" s="199">
        <f>IF(N203="zákl. přenesená",J203,0)</f>
        <v>0</v>
      </c>
      <c r="BH203" s="199">
        <f>IF(N203="sníž. přenesená",J203,0)</f>
        <v>0</v>
      </c>
      <c r="BI203" s="199">
        <f>IF(N203="nulová",J203,0)</f>
        <v>0</v>
      </c>
      <c r="BJ203" s="18" t="s">
        <v>85</v>
      </c>
      <c r="BK203" s="199">
        <f>ROUND(I203*H203,2)</f>
        <v>0</v>
      </c>
      <c r="BL203" s="18" t="s">
        <v>165</v>
      </c>
      <c r="BM203" s="198" t="s">
        <v>999</v>
      </c>
    </row>
    <row r="204" spans="1:65" s="2" customFormat="1" ht="16.5" customHeight="1">
      <c r="A204" s="35"/>
      <c r="B204" s="36"/>
      <c r="C204" s="234" t="s">
        <v>460</v>
      </c>
      <c r="D204" s="234" t="s">
        <v>325</v>
      </c>
      <c r="E204" s="235" t="s">
        <v>1000</v>
      </c>
      <c r="F204" s="236" t="s">
        <v>1001</v>
      </c>
      <c r="G204" s="237" t="s">
        <v>164</v>
      </c>
      <c r="H204" s="238">
        <v>2</v>
      </c>
      <c r="I204" s="239"/>
      <c r="J204" s="240">
        <f>ROUND(I204*H204,2)</f>
        <v>0</v>
      </c>
      <c r="K204" s="241"/>
      <c r="L204" s="242"/>
      <c r="M204" s="243" t="s">
        <v>1</v>
      </c>
      <c r="N204" s="244" t="s">
        <v>42</v>
      </c>
      <c r="O204" s="72"/>
      <c r="P204" s="196">
        <f>O204*H204</f>
        <v>0</v>
      </c>
      <c r="Q204" s="196">
        <v>0.018</v>
      </c>
      <c r="R204" s="196">
        <f>Q204*H204</f>
        <v>0.036</v>
      </c>
      <c r="S204" s="196">
        <v>0</v>
      </c>
      <c r="T204" s="197">
        <f>S204*H204</f>
        <v>0</v>
      </c>
      <c r="U204" s="35"/>
      <c r="V204" s="35"/>
      <c r="W204" s="35"/>
      <c r="X204" s="35"/>
      <c r="Y204" s="35"/>
      <c r="Z204" s="35"/>
      <c r="AA204" s="35"/>
      <c r="AB204" s="35"/>
      <c r="AC204" s="35"/>
      <c r="AD204" s="35"/>
      <c r="AE204" s="35"/>
      <c r="AR204" s="198" t="s">
        <v>198</v>
      </c>
      <c r="AT204" s="198" t="s">
        <v>325</v>
      </c>
      <c r="AU204" s="198" t="s">
        <v>87</v>
      </c>
      <c r="AY204" s="18" t="s">
        <v>160</v>
      </c>
      <c r="BE204" s="199">
        <f>IF(N204="základní",J204,0)</f>
        <v>0</v>
      </c>
      <c r="BF204" s="199">
        <f>IF(N204="snížená",J204,0)</f>
        <v>0</v>
      </c>
      <c r="BG204" s="199">
        <f>IF(N204="zákl. přenesená",J204,0)</f>
        <v>0</v>
      </c>
      <c r="BH204" s="199">
        <f>IF(N204="sníž. přenesená",J204,0)</f>
        <v>0</v>
      </c>
      <c r="BI204" s="199">
        <f>IF(N204="nulová",J204,0)</f>
        <v>0</v>
      </c>
      <c r="BJ204" s="18" t="s">
        <v>85</v>
      </c>
      <c r="BK204" s="199">
        <f>ROUND(I204*H204,2)</f>
        <v>0</v>
      </c>
      <c r="BL204" s="18" t="s">
        <v>165</v>
      </c>
      <c r="BM204" s="198" t="s">
        <v>1002</v>
      </c>
    </row>
    <row r="205" spans="1:47" s="2" customFormat="1" ht="19.5">
      <c r="A205" s="35"/>
      <c r="B205" s="36"/>
      <c r="C205" s="37"/>
      <c r="D205" s="204" t="s">
        <v>187</v>
      </c>
      <c r="E205" s="37"/>
      <c r="F205" s="214" t="s">
        <v>1003</v>
      </c>
      <c r="G205" s="37"/>
      <c r="H205" s="37"/>
      <c r="I205" s="215"/>
      <c r="J205" s="37"/>
      <c r="K205" s="37"/>
      <c r="L205" s="40"/>
      <c r="M205" s="216"/>
      <c r="N205" s="217"/>
      <c r="O205" s="72"/>
      <c r="P205" s="72"/>
      <c r="Q205" s="72"/>
      <c r="R205" s="72"/>
      <c r="S205" s="72"/>
      <c r="T205" s="73"/>
      <c r="U205" s="35"/>
      <c r="V205" s="35"/>
      <c r="W205" s="35"/>
      <c r="X205" s="35"/>
      <c r="Y205" s="35"/>
      <c r="Z205" s="35"/>
      <c r="AA205" s="35"/>
      <c r="AB205" s="35"/>
      <c r="AC205" s="35"/>
      <c r="AD205" s="35"/>
      <c r="AE205" s="35"/>
      <c r="AT205" s="18" t="s">
        <v>187</v>
      </c>
      <c r="AU205" s="18" t="s">
        <v>87</v>
      </c>
    </row>
    <row r="206" spans="1:65" s="2" customFormat="1" ht="21.75" customHeight="1">
      <c r="A206" s="35"/>
      <c r="B206" s="36"/>
      <c r="C206" s="186" t="s">
        <v>465</v>
      </c>
      <c r="D206" s="186" t="s">
        <v>161</v>
      </c>
      <c r="E206" s="187" t="s">
        <v>1004</v>
      </c>
      <c r="F206" s="188" t="s">
        <v>1005</v>
      </c>
      <c r="G206" s="189" t="s">
        <v>164</v>
      </c>
      <c r="H206" s="190">
        <v>6</v>
      </c>
      <c r="I206" s="191"/>
      <c r="J206" s="192">
        <f>ROUND(I206*H206,2)</f>
        <v>0</v>
      </c>
      <c r="K206" s="193"/>
      <c r="L206" s="40"/>
      <c r="M206" s="194" t="s">
        <v>1</v>
      </c>
      <c r="N206" s="195" t="s">
        <v>42</v>
      </c>
      <c r="O206" s="72"/>
      <c r="P206" s="196">
        <f>O206*H206</f>
        <v>0</v>
      </c>
      <c r="Q206" s="196">
        <v>0.00545</v>
      </c>
      <c r="R206" s="196">
        <f>Q206*H206</f>
        <v>0.0327</v>
      </c>
      <c r="S206" s="196">
        <v>0</v>
      </c>
      <c r="T206" s="197">
        <f>S206*H206</f>
        <v>0</v>
      </c>
      <c r="U206" s="35"/>
      <c r="V206" s="35"/>
      <c r="W206" s="35"/>
      <c r="X206" s="35"/>
      <c r="Y206" s="35"/>
      <c r="Z206" s="35"/>
      <c r="AA206" s="35"/>
      <c r="AB206" s="35"/>
      <c r="AC206" s="35"/>
      <c r="AD206" s="35"/>
      <c r="AE206" s="35"/>
      <c r="AR206" s="198" t="s">
        <v>165</v>
      </c>
      <c r="AT206" s="198" t="s">
        <v>161</v>
      </c>
      <c r="AU206" s="198" t="s">
        <v>87</v>
      </c>
      <c r="AY206" s="18" t="s">
        <v>160</v>
      </c>
      <c r="BE206" s="199">
        <f>IF(N206="základní",J206,0)</f>
        <v>0</v>
      </c>
      <c r="BF206" s="199">
        <f>IF(N206="snížená",J206,0)</f>
        <v>0</v>
      </c>
      <c r="BG206" s="199">
        <f>IF(N206="zákl. přenesená",J206,0)</f>
        <v>0</v>
      </c>
      <c r="BH206" s="199">
        <f>IF(N206="sníž. přenesená",J206,0)</f>
        <v>0</v>
      </c>
      <c r="BI206" s="199">
        <f>IF(N206="nulová",J206,0)</f>
        <v>0</v>
      </c>
      <c r="BJ206" s="18" t="s">
        <v>85</v>
      </c>
      <c r="BK206" s="199">
        <f>ROUND(I206*H206,2)</f>
        <v>0</v>
      </c>
      <c r="BL206" s="18" t="s">
        <v>165</v>
      </c>
      <c r="BM206" s="198" t="s">
        <v>1006</v>
      </c>
    </row>
    <row r="207" spans="1:65" s="2" customFormat="1" ht="16.5" customHeight="1">
      <c r="A207" s="35"/>
      <c r="B207" s="36"/>
      <c r="C207" s="234" t="s">
        <v>470</v>
      </c>
      <c r="D207" s="234" t="s">
        <v>325</v>
      </c>
      <c r="E207" s="235" t="s">
        <v>1007</v>
      </c>
      <c r="F207" s="236" t="s">
        <v>1008</v>
      </c>
      <c r="G207" s="237" t="s">
        <v>164</v>
      </c>
      <c r="H207" s="238">
        <v>6</v>
      </c>
      <c r="I207" s="239"/>
      <c r="J207" s="240">
        <f>ROUND(I207*H207,2)</f>
        <v>0</v>
      </c>
      <c r="K207" s="241"/>
      <c r="L207" s="242"/>
      <c r="M207" s="243" t="s">
        <v>1</v>
      </c>
      <c r="N207" s="244" t="s">
        <v>42</v>
      </c>
      <c r="O207" s="72"/>
      <c r="P207" s="196">
        <f>O207*H207</f>
        <v>0</v>
      </c>
      <c r="Q207" s="196">
        <v>0.149</v>
      </c>
      <c r="R207" s="196">
        <f>Q207*H207</f>
        <v>0.8939999999999999</v>
      </c>
      <c r="S207" s="196">
        <v>0</v>
      </c>
      <c r="T207" s="197">
        <f>S207*H207</f>
        <v>0</v>
      </c>
      <c r="U207" s="35"/>
      <c r="V207" s="35"/>
      <c r="W207" s="35"/>
      <c r="X207" s="35"/>
      <c r="Y207" s="35"/>
      <c r="Z207" s="35"/>
      <c r="AA207" s="35"/>
      <c r="AB207" s="35"/>
      <c r="AC207" s="35"/>
      <c r="AD207" s="35"/>
      <c r="AE207" s="35"/>
      <c r="AR207" s="198" t="s">
        <v>198</v>
      </c>
      <c r="AT207" s="198" t="s">
        <v>325</v>
      </c>
      <c r="AU207" s="198" t="s">
        <v>87</v>
      </c>
      <c r="AY207" s="18" t="s">
        <v>160</v>
      </c>
      <c r="BE207" s="199">
        <f>IF(N207="základní",J207,0)</f>
        <v>0</v>
      </c>
      <c r="BF207" s="199">
        <f>IF(N207="snížená",J207,0)</f>
        <v>0</v>
      </c>
      <c r="BG207" s="199">
        <f>IF(N207="zákl. přenesená",J207,0)</f>
        <v>0</v>
      </c>
      <c r="BH207" s="199">
        <f>IF(N207="sníž. přenesená",J207,0)</f>
        <v>0</v>
      </c>
      <c r="BI207" s="199">
        <f>IF(N207="nulová",J207,0)</f>
        <v>0</v>
      </c>
      <c r="BJ207" s="18" t="s">
        <v>85</v>
      </c>
      <c r="BK207" s="199">
        <f>ROUND(I207*H207,2)</f>
        <v>0</v>
      </c>
      <c r="BL207" s="18" t="s">
        <v>165</v>
      </c>
      <c r="BM207" s="198" t="s">
        <v>1009</v>
      </c>
    </row>
    <row r="208" spans="1:47" s="2" customFormat="1" ht="19.5">
      <c r="A208" s="35"/>
      <c r="B208" s="36"/>
      <c r="C208" s="37"/>
      <c r="D208" s="204" t="s">
        <v>187</v>
      </c>
      <c r="E208" s="37"/>
      <c r="F208" s="214" t="s">
        <v>1003</v>
      </c>
      <c r="G208" s="37"/>
      <c r="H208" s="37"/>
      <c r="I208" s="215"/>
      <c r="J208" s="37"/>
      <c r="K208" s="37"/>
      <c r="L208" s="40"/>
      <c r="M208" s="216"/>
      <c r="N208" s="217"/>
      <c r="O208" s="72"/>
      <c r="P208" s="72"/>
      <c r="Q208" s="72"/>
      <c r="R208" s="72"/>
      <c r="S208" s="72"/>
      <c r="T208" s="73"/>
      <c r="U208" s="35"/>
      <c r="V208" s="35"/>
      <c r="W208" s="35"/>
      <c r="X208" s="35"/>
      <c r="Y208" s="35"/>
      <c r="Z208" s="35"/>
      <c r="AA208" s="35"/>
      <c r="AB208" s="35"/>
      <c r="AC208" s="35"/>
      <c r="AD208" s="35"/>
      <c r="AE208" s="35"/>
      <c r="AT208" s="18" t="s">
        <v>187</v>
      </c>
      <c r="AU208" s="18" t="s">
        <v>87</v>
      </c>
    </row>
    <row r="209" spans="1:65" s="2" customFormat="1" ht="16.5" customHeight="1">
      <c r="A209" s="35"/>
      <c r="B209" s="36"/>
      <c r="C209" s="186" t="s">
        <v>474</v>
      </c>
      <c r="D209" s="186" t="s">
        <v>161</v>
      </c>
      <c r="E209" s="187" t="s">
        <v>1010</v>
      </c>
      <c r="F209" s="188" t="s">
        <v>1011</v>
      </c>
      <c r="G209" s="189" t="s">
        <v>210</v>
      </c>
      <c r="H209" s="190">
        <v>15.9</v>
      </c>
      <c r="I209" s="191"/>
      <c r="J209" s="192">
        <f>ROUND(I209*H209,2)</f>
        <v>0</v>
      </c>
      <c r="K209" s="193"/>
      <c r="L209" s="40"/>
      <c r="M209" s="194" t="s">
        <v>1</v>
      </c>
      <c r="N209" s="195" t="s">
        <v>42</v>
      </c>
      <c r="O209" s="72"/>
      <c r="P209" s="196">
        <f>O209*H209</f>
        <v>0</v>
      </c>
      <c r="Q209" s="196">
        <v>0</v>
      </c>
      <c r="R209" s="196">
        <f>Q209*H209</f>
        <v>0</v>
      </c>
      <c r="S209" s="196">
        <v>0</v>
      </c>
      <c r="T209" s="197">
        <f>S209*H209</f>
        <v>0</v>
      </c>
      <c r="U209" s="35"/>
      <c r="V209" s="35"/>
      <c r="W209" s="35"/>
      <c r="X209" s="35"/>
      <c r="Y209" s="35"/>
      <c r="Z209" s="35"/>
      <c r="AA209" s="35"/>
      <c r="AB209" s="35"/>
      <c r="AC209" s="35"/>
      <c r="AD209" s="35"/>
      <c r="AE209" s="35"/>
      <c r="AR209" s="198" t="s">
        <v>165</v>
      </c>
      <c r="AT209" s="198" t="s">
        <v>161</v>
      </c>
      <c r="AU209" s="198" t="s">
        <v>87</v>
      </c>
      <c r="AY209" s="18" t="s">
        <v>160</v>
      </c>
      <c r="BE209" s="199">
        <f>IF(N209="základní",J209,0)</f>
        <v>0</v>
      </c>
      <c r="BF209" s="199">
        <f>IF(N209="snížená",J209,0)</f>
        <v>0</v>
      </c>
      <c r="BG209" s="199">
        <f>IF(N209="zákl. přenesená",J209,0)</f>
        <v>0</v>
      </c>
      <c r="BH209" s="199">
        <f>IF(N209="sníž. přenesená",J209,0)</f>
        <v>0</v>
      </c>
      <c r="BI209" s="199">
        <f>IF(N209="nulová",J209,0)</f>
        <v>0</v>
      </c>
      <c r="BJ209" s="18" t="s">
        <v>85</v>
      </c>
      <c r="BK209" s="199">
        <f>ROUND(I209*H209,2)</f>
        <v>0</v>
      </c>
      <c r="BL209" s="18" t="s">
        <v>165</v>
      </c>
      <c r="BM209" s="198" t="s">
        <v>1012</v>
      </c>
    </row>
    <row r="210" spans="1:65" s="2" customFormat="1" ht="16.5" customHeight="1">
      <c r="A210" s="35"/>
      <c r="B210" s="36"/>
      <c r="C210" s="186" t="s">
        <v>478</v>
      </c>
      <c r="D210" s="186" t="s">
        <v>161</v>
      </c>
      <c r="E210" s="187" t="s">
        <v>1013</v>
      </c>
      <c r="F210" s="188" t="s">
        <v>1014</v>
      </c>
      <c r="G210" s="189" t="s">
        <v>210</v>
      </c>
      <c r="H210" s="190">
        <v>89</v>
      </c>
      <c r="I210" s="191"/>
      <c r="J210" s="192">
        <f>ROUND(I210*H210,2)</f>
        <v>0</v>
      </c>
      <c r="K210" s="193"/>
      <c r="L210" s="40"/>
      <c r="M210" s="194" t="s">
        <v>1</v>
      </c>
      <c r="N210" s="195" t="s">
        <v>42</v>
      </c>
      <c r="O210" s="72"/>
      <c r="P210" s="196">
        <f>O210*H210</f>
        <v>0</v>
      </c>
      <c r="Q210" s="196">
        <v>0</v>
      </c>
      <c r="R210" s="196">
        <f>Q210*H210</f>
        <v>0</v>
      </c>
      <c r="S210" s="196">
        <v>0</v>
      </c>
      <c r="T210" s="197">
        <f>S210*H210</f>
        <v>0</v>
      </c>
      <c r="U210" s="35"/>
      <c r="V210" s="35"/>
      <c r="W210" s="35"/>
      <c r="X210" s="35"/>
      <c r="Y210" s="35"/>
      <c r="Z210" s="35"/>
      <c r="AA210" s="35"/>
      <c r="AB210" s="35"/>
      <c r="AC210" s="35"/>
      <c r="AD210" s="35"/>
      <c r="AE210" s="35"/>
      <c r="AR210" s="198" t="s">
        <v>165</v>
      </c>
      <c r="AT210" s="198" t="s">
        <v>161</v>
      </c>
      <c r="AU210" s="198" t="s">
        <v>87</v>
      </c>
      <c r="AY210" s="18" t="s">
        <v>160</v>
      </c>
      <c r="BE210" s="199">
        <f>IF(N210="základní",J210,0)</f>
        <v>0</v>
      </c>
      <c r="BF210" s="199">
        <f>IF(N210="snížená",J210,0)</f>
        <v>0</v>
      </c>
      <c r="BG210" s="199">
        <f>IF(N210="zákl. přenesená",J210,0)</f>
        <v>0</v>
      </c>
      <c r="BH210" s="199">
        <f>IF(N210="sníž. přenesená",J210,0)</f>
        <v>0</v>
      </c>
      <c r="BI210" s="199">
        <f>IF(N210="nulová",J210,0)</f>
        <v>0</v>
      </c>
      <c r="BJ210" s="18" t="s">
        <v>85</v>
      </c>
      <c r="BK210" s="199">
        <f>ROUND(I210*H210,2)</f>
        <v>0</v>
      </c>
      <c r="BL210" s="18" t="s">
        <v>165</v>
      </c>
      <c r="BM210" s="198" t="s">
        <v>1015</v>
      </c>
    </row>
    <row r="211" spans="1:65" s="2" customFormat="1" ht="16.5" customHeight="1">
      <c r="A211" s="35"/>
      <c r="B211" s="36"/>
      <c r="C211" s="186" t="s">
        <v>483</v>
      </c>
      <c r="D211" s="186" t="s">
        <v>161</v>
      </c>
      <c r="E211" s="187" t="s">
        <v>1016</v>
      </c>
      <c r="F211" s="188" t="s">
        <v>1017</v>
      </c>
      <c r="G211" s="189" t="s">
        <v>164</v>
      </c>
      <c r="H211" s="190">
        <v>12</v>
      </c>
      <c r="I211" s="191"/>
      <c r="J211" s="192">
        <f>ROUND(I211*H211,2)</f>
        <v>0</v>
      </c>
      <c r="K211" s="193"/>
      <c r="L211" s="40"/>
      <c r="M211" s="194" t="s">
        <v>1</v>
      </c>
      <c r="N211" s="195" t="s">
        <v>42</v>
      </c>
      <c r="O211" s="72"/>
      <c r="P211" s="196">
        <f>O211*H211</f>
        <v>0</v>
      </c>
      <c r="Q211" s="196">
        <v>0.46009</v>
      </c>
      <c r="R211" s="196">
        <f>Q211*H211</f>
        <v>5.5210799999999995</v>
      </c>
      <c r="S211" s="196">
        <v>0</v>
      </c>
      <c r="T211" s="197">
        <f>S211*H211</f>
        <v>0</v>
      </c>
      <c r="U211" s="35"/>
      <c r="V211" s="35"/>
      <c r="W211" s="35"/>
      <c r="X211" s="35"/>
      <c r="Y211" s="35"/>
      <c r="Z211" s="35"/>
      <c r="AA211" s="35"/>
      <c r="AB211" s="35"/>
      <c r="AC211" s="35"/>
      <c r="AD211" s="35"/>
      <c r="AE211" s="35"/>
      <c r="AR211" s="198" t="s">
        <v>165</v>
      </c>
      <c r="AT211" s="198" t="s">
        <v>161</v>
      </c>
      <c r="AU211" s="198" t="s">
        <v>87</v>
      </c>
      <c r="AY211" s="18" t="s">
        <v>160</v>
      </c>
      <c r="BE211" s="199">
        <f>IF(N211="základní",J211,0)</f>
        <v>0</v>
      </c>
      <c r="BF211" s="199">
        <f>IF(N211="snížená",J211,0)</f>
        <v>0</v>
      </c>
      <c r="BG211" s="199">
        <f>IF(N211="zákl. přenesená",J211,0)</f>
        <v>0</v>
      </c>
      <c r="BH211" s="199">
        <f>IF(N211="sníž. přenesená",J211,0)</f>
        <v>0</v>
      </c>
      <c r="BI211" s="199">
        <f>IF(N211="nulová",J211,0)</f>
        <v>0</v>
      </c>
      <c r="BJ211" s="18" t="s">
        <v>85</v>
      </c>
      <c r="BK211" s="199">
        <f>ROUND(I211*H211,2)</f>
        <v>0</v>
      </c>
      <c r="BL211" s="18" t="s">
        <v>165</v>
      </c>
      <c r="BM211" s="198" t="s">
        <v>1018</v>
      </c>
    </row>
    <row r="212" spans="1:65" s="2" customFormat="1" ht="16.5" customHeight="1">
      <c r="A212" s="35"/>
      <c r="B212" s="36"/>
      <c r="C212" s="186" t="s">
        <v>488</v>
      </c>
      <c r="D212" s="186" t="s">
        <v>161</v>
      </c>
      <c r="E212" s="187" t="s">
        <v>1019</v>
      </c>
      <c r="F212" s="188" t="s">
        <v>1020</v>
      </c>
      <c r="G212" s="189" t="s">
        <v>210</v>
      </c>
      <c r="H212" s="190">
        <v>15.9</v>
      </c>
      <c r="I212" s="191"/>
      <c r="J212" s="192">
        <f>ROUND(I212*H212,2)</f>
        <v>0</v>
      </c>
      <c r="K212" s="193"/>
      <c r="L212" s="40"/>
      <c r="M212" s="194" t="s">
        <v>1</v>
      </c>
      <c r="N212" s="195" t="s">
        <v>42</v>
      </c>
      <c r="O212" s="72"/>
      <c r="P212" s="196">
        <f>O212*H212</f>
        <v>0</v>
      </c>
      <c r="Q212" s="196">
        <v>0</v>
      </c>
      <c r="R212" s="196">
        <f>Q212*H212</f>
        <v>0</v>
      </c>
      <c r="S212" s="196">
        <v>0</v>
      </c>
      <c r="T212" s="197">
        <f>S212*H212</f>
        <v>0</v>
      </c>
      <c r="U212" s="35"/>
      <c r="V212" s="35"/>
      <c r="W212" s="35"/>
      <c r="X212" s="35"/>
      <c r="Y212" s="35"/>
      <c r="Z212" s="35"/>
      <c r="AA212" s="35"/>
      <c r="AB212" s="35"/>
      <c r="AC212" s="35"/>
      <c r="AD212" s="35"/>
      <c r="AE212" s="35"/>
      <c r="AR212" s="198" t="s">
        <v>165</v>
      </c>
      <c r="AT212" s="198" t="s">
        <v>161</v>
      </c>
      <c r="AU212" s="198" t="s">
        <v>87</v>
      </c>
      <c r="AY212" s="18" t="s">
        <v>160</v>
      </c>
      <c r="BE212" s="199">
        <f>IF(N212="základní",J212,0)</f>
        <v>0</v>
      </c>
      <c r="BF212" s="199">
        <f>IF(N212="snížená",J212,0)</f>
        <v>0</v>
      </c>
      <c r="BG212" s="199">
        <f>IF(N212="zákl. přenesená",J212,0)</f>
        <v>0</v>
      </c>
      <c r="BH212" s="199">
        <f>IF(N212="sníž. přenesená",J212,0)</f>
        <v>0</v>
      </c>
      <c r="BI212" s="199">
        <f>IF(N212="nulová",J212,0)</f>
        <v>0</v>
      </c>
      <c r="BJ212" s="18" t="s">
        <v>85</v>
      </c>
      <c r="BK212" s="199">
        <f>ROUND(I212*H212,2)</f>
        <v>0</v>
      </c>
      <c r="BL212" s="18" t="s">
        <v>165</v>
      </c>
      <c r="BM212" s="198" t="s">
        <v>1021</v>
      </c>
    </row>
    <row r="213" spans="2:51" s="13" customFormat="1" ht="11.25">
      <c r="B213" s="202"/>
      <c r="C213" s="203"/>
      <c r="D213" s="204" t="s">
        <v>181</v>
      </c>
      <c r="E213" s="205" t="s">
        <v>1</v>
      </c>
      <c r="F213" s="206" t="s">
        <v>1022</v>
      </c>
      <c r="G213" s="203"/>
      <c r="H213" s="207">
        <v>15.9</v>
      </c>
      <c r="I213" s="208"/>
      <c r="J213" s="203"/>
      <c r="K213" s="203"/>
      <c r="L213" s="209"/>
      <c r="M213" s="210"/>
      <c r="N213" s="211"/>
      <c r="O213" s="211"/>
      <c r="P213" s="211"/>
      <c r="Q213" s="211"/>
      <c r="R213" s="211"/>
      <c r="S213" s="211"/>
      <c r="T213" s="212"/>
      <c r="AT213" s="213" t="s">
        <v>181</v>
      </c>
      <c r="AU213" s="213" t="s">
        <v>87</v>
      </c>
      <c r="AV213" s="13" t="s">
        <v>87</v>
      </c>
      <c r="AW213" s="13" t="s">
        <v>32</v>
      </c>
      <c r="AX213" s="13" t="s">
        <v>85</v>
      </c>
      <c r="AY213" s="213" t="s">
        <v>160</v>
      </c>
    </row>
    <row r="214" spans="1:65" s="2" customFormat="1" ht="16.5" customHeight="1">
      <c r="A214" s="35"/>
      <c r="B214" s="36"/>
      <c r="C214" s="186" t="s">
        <v>492</v>
      </c>
      <c r="D214" s="186" t="s">
        <v>161</v>
      </c>
      <c r="E214" s="187" t="s">
        <v>1023</v>
      </c>
      <c r="F214" s="188" t="s">
        <v>1024</v>
      </c>
      <c r="G214" s="189" t="s">
        <v>210</v>
      </c>
      <c r="H214" s="190">
        <v>89</v>
      </c>
      <c r="I214" s="191"/>
      <c r="J214" s="192">
        <f>ROUND(I214*H214,2)</f>
        <v>0</v>
      </c>
      <c r="K214" s="193"/>
      <c r="L214" s="40"/>
      <c r="M214" s="194" t="s">
        <v>1</v>
      </c>
      <c r="N214" s="195" t="s">
        <v>42</v>
      </c>
      <c r="O214" s="72"/>
      <c r="P214" s="196">
        <f>O214*H214</f>
        <v>0</v>
      </c>
      <c r="Q214" s="196">
        <v>0</v>
      </c>
      <c r="R214" s="196">
        <f>Q214*H214</f>
        <v>0</v>
      </c>
      <c r="S214" s="196">
        <v>0</v>
      </c>
      <c r="T214" s="197">
        <f>S214*H214</f>
        <v>0</v>
      </c>
      <c r="U214" s="35"/>
      <c r="V214" s="35"/>
      <c r="W214" s="35"/>
      <c r="X214" s="35"/>
      <c r="Y214" s="35"/>
      <c r="Z214" s="35"/>
      <c r="AA214" s="35"/>
      <c r="AB214" s="35"/>
      <c r="AC214" s="35"/>
      <c r="AD214" s="35"/>
      <c r="AE214" s="35"/>
      <c r="AR214" s="198" t="s">
        <v>165</v>
      </c>
      <c r="AT214" s="198" t="s">
        <v>161</v>
      </c>
      <c r="AU214" s="198" t="s">
        <v>87</v>
      </c>
      <c r="AY214" s="18" t="s">
        <v>160</v>
      </c>
      <c r="BE214" s="199">
        <f>IF(N214="základní",J214,0)</f>
        <v>0</v>
      </c>
      <c r="BF214" s="199">
        <f>IF(N214="snížená",J214,0)</f>
        <v>0</v>
      </c>
      <c r="BG214" s="199">
        <f>IF(N214="zákl. přenesená",J214,0)</f>
        <v>0</v>
      </c>
      <c r="BH214" s="199">
        <f>IF(N214="sníž. přenesená",J214,0)</f>
        <v>0</v>
      </c>
      <c r="BI214" s="199">
        <f>IF(N214="nulová",J214,0)</f>
        <v>0</v>
      </c>
      <c r="BJ214" s="18" t="s">
        <v>85</v>
      </c>
      <c r="BK214" s="199">
        <f>ROUND(I214*H214,2)</f>
        <v>0</v>
      </c>
      <c r="BL214" s="18" t="s">
        <v>165</v>
      </c>
      <c r="BM214" s="198" t="s">
        <v>1025</v>
      </c>
    </row>
    <row r="215" spans="1:65" s="2" customFormat="1" ht="16.5" customHeight="1">
      <c r="A215" s="35"/>
      <c r="B215" s="36"/>
      <c r="C215" s="186" t="s">
        <v>496</v>
      </c>
      <c r="D215" s="186" t="s">
        <v>161</v>
      </c>
      <c r="E215" s="187" t="s">
        <v>1026</v>
      </c>
      <c r="F215" s="188" t="s">
        <v>1027</v>
      </c>
      <c r="G215" s="189" t="s">
        <v>210</v>
      </c>
      <c r="H215" s="190">
        <v>15.9</v>
      </c>
      <c r="I215" s="191"/>
      <c r="J215" s="192">
        <f>ROUND(I215*H215,2)</f>
        <v>0</v>
      </c>
      <c r="K215" s="193"/>
      <c r="L215" s="40"/>
      <c r="M215" s="194" t="s">
        <v>1</v>
      </c>
      <c r="N215" s="195" t="s">
        <v>42</v>
      </c>
      <c r="O215" s="72"/>
      <c r="P215" s="196">
        <f>O215*H215</f>
        <v>0</v>
      </c>
      <c r="Q215" s="196">
        <v>0.0001</v>
      </c>
      <c r="R215" s="196">
        <f>Q215*H215</f>
        <v>0.00159</v>
      </c>
      <c r="S215" s="196">
        <v>0</v>
      </c>
      <c r="T215" s="197">
        <f>S215*H215</f>
        <v>0</v>
      </c>
      <c r="U215" s="35"/>
      <c r="V215" s="35"/>
      <c r="W215" s="35"/>
      <c r="X215" s="35"/>
      <c r="Y215" s="35"/>
      <c r="Z215" s="35"/>
      <c r="AA215" s="35"/>
      <c r="AB215" s="35"/>
      <c r="AC215" s="35"/>
      <c r="AD215" s="35"/>
      <c r="AE215" s="35"/>
      <c r="AR215" s="198" t="s">
        <v>165</v>
      </c>
      <c r="AT215" s="198" t="s">
        <v>161</v>
      </c>
      <c r="AU215" s="198" t="s">
        <v>87</v>
      </c>
      <c r="AY215" s="18" t="s">
        <v>160</v>
      </c>
      <c r="BE215" s="199">
        <f>IF(N215="základní",J215,0)</f>
        <v>0</v>
      </c>
      <c r="BF215" s="199">
        <f>IF(N215="snížená",J215,0)</f>
        <v>0</v>
      </c>
      <c r="BG215" s="199">
        <f>IF(N215="zákl. přenesená",J215,0)</f>
        <v>0</v>
      </c>
      <c r="BH215" s="199">
        <f>IF(N215="sníž. přenesená",J215,0)</f>
        <v>0</v>
      </c>
      <c r="BI215" s="199">
        <f>IF(N215="nulová",J215,0)</f>
        <v>0</v>
      </c>
      <c r="BJ215" s="18" t="s">
        <v>85</v>
      </c>
      <c r="BK215" s="199">
        <f>ROUND(I215*H215,2)</f>
        <v>0</v>
      </c>
      <c r="BL215" s="18" t="s">
        <v>165</v>
      </c>
      <c r="BM215" s="198" t="s">
        <v>1028</v>
      </c>
    </row>
    <row r="216" spans="1:47" s="2" customFormat="1" ht="29.25">
      <c r="A216" s="35"/>
      <c r="B216" s="36"/>
      <c r="C216" s="37"/>
      <c r="D216" s="204" t="s">
        <v>187</v>
      </c>
      <c r="E216" s="37"/>
      <c r="F216" s="214" t="s">
        <v>1029</v>
      </c>
      <c r="G216" s="37"/>
      <c r="H216" s="37"/>
      <c r="I216" s="215"/>
      <c r="J216" s="37"/>
      <c r="K216" s="37"/>
      <c r="L216" s="40"/>
      <c r="M216" s="216"/>
      <c r="N216" s="217"/>
      <c r="O216" s="72"/>
      <c r="P216" s="72"/>
      <c r="Q216" s="72"/>
      <c r="R216" s="72"/>
      <c r="S216" s="72"/>
      <c r="T216" s="73"/>
      <c r="U216" s="35"/>
      <c r="V216" s="35"/>
      <c r="W216" s="35"/>
      <c r="X216" s="35"/>
      <c r="Y216" s="35"/>
      <c r="Z216" s="35"/>
      <c r="AA216" s="35"/>
      <c r="AB216" s="35"/>
      <c r="AC216" s="35"/>
      <c r="AD216" s="35"/>
      <c r="AE216" s="35"/>
      <c r="AT216" s="18" t="s">
        <v>187</v>
      </c>
      <c r="AU216" s="18" t="s">
        <v>87</v>
      </c>
    </row>
    <row r="217" spans="2:51" s="13" customFormat="1" ht="11.25">
      <c r="B217" s="202"/>
      <c r="C217" s="203"/>
      <c r="D217" s="204" t="s">
        <v>181</v>
      </c>
      <c r="E217" s="205" t="s">
        <v>1</v>
      </c>
      <c r="F217" s="206" t="s">
        <v>1022</v>
      </c>
      <c r="G217" s="203"/>
      <c r="H217" s="207">
        <v>15.9</v>
      </c>
      <c r="I217" s="208"/>
      <c r="J217" s="203"/>
      <c r="K217" s="203"/>
      <c r="L217" s="209"/>
      <c r="M217" s="210"/>
      <c r="N217" s="211"/>
      <c r="O217" s="211"/>
      <c r="P217" s="211"/>
      <c r="Q217" s="211"/>
      <c r="R217" s="211"/>
      <c r="S217" s="211"/>
      <c r="T217" s="212"/>
      <c r="AT217" s="213" t="s">
        <v>181</v>
      </c>
      <c r="AU217" s="213" t="s">
        <v>87</v>
      </c>
      <c r="AV217" s="13" t="s">
        <v>87</v>
      </c>
      <c r="AW217" s="13" t="s">
        <v>32</v>
      </c>
      <c r="AX217" s="13" t="s">
        <v>85</v>
      </c>
      <c r="AY217" s="213" t="s">
        <v>160</v>
      </c>
    </row>
    <row r="218" spans="1:65" s="2" customFormat="1" ht="16.5" customHeight="1">
      <c r="A218" s="35"/>
      <c r="B218" s="36"/>
      <c r="C218" s="186" t="s">
        <v>509</v>
      </c>
      <c r="D218" s="186" t="s">
        <v>161</v>
      </c>
      <c r="E218" s="187" t="s">
        <v>1030</v>
      </c>
      <c r="F218" s="188" t="s">
        <v>1031</v>
      </c>
      <c r="G218" s="189" t="s">
        <v>210</v>
      </c>
      <c r="H218" s="190">
        <v>89</v>
      </c>
      <c r="I218" s="191"/>
      <c r="J218" s="192">
        <f>ROUND(I218*H218,2)</f>
        <v>0</v>
      </c>
      <c r="K218" s="193"/>
      <c r="L218" s="40"/>
      <c r="M218" s="194" t="s">
        <v>1</v>
      </c>
      <c r="N218" s="195" t="s">
        <v>42</v>
      </c>
      <c r="O218" s="72"/>
      <c r="P218" s="196">
        <f>O218*H218</f>
        <v>0</v>
      </c>
      <c r="Q218" s="196">
        <v>0.00031</v>
      </c>
      <c r="R218" s="196">
        <f>Q218*H218</f>
        <v>0.02759</v>
      </c>
      <c r="S218" s="196">
        <v>0</v>
      </c>
      <c r="T218" s="197">
        <f>S218*H218</f>
        <v>0</v>
      </c>
      <c r="U218" s="35"/>
      <c r="V218" s="35"/>
      <c r="W218" s="35"/>
      <c r="X218" s="35"/>
      <c r="Y218" s="35"/>
      <c r="Z218" s="35"/>
      <c r="AA218" s="35"/>
      <c r="AB218" s="35"/>
      <c r="AC218" s="35"/>
      <c r="AD218" s="35"/>
      <c r="AE218" s="35"/>
      <c r="AR218" s="198" t="s">
        <v>165</v>
      </c>
      <c r="AT218" s="198" t="s">
        <v>161</v>
      </c>
      <c r="AU218" s="198" t="s">
        <v>87</v>
      </c>
      <c r="AY218" s="18" t="s">
        <v>160</v>
      </c>
      <c r="BE218" s="199">
        <f>IF(N218="základní",J218,0)</f>
        <v>0</v>
      </c>
      <c r="BF218" s="199">
        <f>IF(N218="snížená",J218,0)</f>
        <v>0</v>
      </c>
      <c r="BG218" s="199">
        <f>IF(N218="zákl. přenesená",J218,0)</f>
        <v>0</v>
      </c>
      <c r="BH218" s="199">
        <f>IF(N218="sníž. přenesená",J218,0)</f>
        <v>0</v>
      </c>
      <c r="BI218" s="199">
        <f>IF(N218="nulová",J218,0)</f>
        <v>0</v>
      </c>
      <c r="BJ218" s="18" t="s">
        <v>85</v>
      </c>
      <c r="BK218" s="199">
        <f>ROUND(I218*H218,2)</f>
        <v>0</v>
      </c>
      <c r="BL218" s="18" t="s">
        <v>165</v>
      </c>
      <c r="BM218" s="198" t="s">
        <v>1032</v>
      </c>
    </row>
    <row r="219" spans="1:47" s="2" customFormat="1" ht="29.25">
      <c r="A219" s="35"/>
      <c r="B219" s="36"/>
      <c r="C219" s="37"/>
      <c r="D219" s="204" t="s">
        <v>187</v>
      </c>
      <c r="E219" s="37"/>
      <c r="F219" s="214" t="s">
        <v>1029</v>
      </c>
      <c r="G219" s="37"/>
      <c r="H219" s="37"/>
      <c r="I219" s="215"/>
      <c r="J219" s="37"/>
      <c r="K219" s="37"/>
      <c r="L219" s="40"/>
      <c r="M219" s="216"/>
      <c r="N219" s="217"/>
      <c r="O219" s="72"/>
      <c r="P219" s="72"/>
      <c r="Q219" s="72"/>
      <c r="R219" s="72"/>
      <c r="S219" s="72"/>
      <c r="T219" s="73"/>
      <c r="U219" s="35"/>
      <c r="V219" s="35"/>
      <c r="W219" s="35"/>
      <c r="X219" s="35"/>
      <c r="Y219" s="35"/>
      <c r="Z219" s="35"/>
      <c r="AA219" s="35"/>
      <c r="AB219" s="35"/>
      <c r="AC219" s="35"/>
      <c r="AD219" s="35"/>
      <c r="AE219" s="35"/>
      <c r="AT219" s="18" t="s">
        <v>187</v>
      </c>
      <c r="AU219" s="18" t="s">
        <v>87</v>
      </c>
    </row>
    <row r="220" spans="1:65" s="2" customFormat="1" ht="16.5" customHeight="1">
      <c r="A220" s="35"/>
      <c r="B220" s="36"/>
      <c r="C220" s="186" t="s">
        <v>390</v>
      </c>
      <c r="D220" s="186" t="s">
        <v>161</v>
      </c>
      <c r="E220" s="187" t="s">
        <v>1033</v>
      </c>
      <c r="F220" s="188" t="s">
        <v>1034</v>
      </c>
      <c r="G220" s="189" t="s">
        <v>164</v>
      </c>
      <c r="H220" s="190">
        <v>6</v>
      </c>
      <c r="I220" s="191"/>
      <c r="J220" s="192">
        <f>ROUND(I220*H220,2)</f>
        <v>0</v>
      </c>
      <c r="K220" s="193"/>
      <c r="L220" s="40"/>
      <c r="M220" s="194" t="s">
        <v>1</v>
      </c>
      <c r="N220" s="195" t="s">
        <v>42</v>
      </c>
      <c r="O220" s="72"/>
      <c r="P220" s="196">
        <f>O220*H220</f>
        <v>0</v>
      </c>
      <c r="Q220" s="196">
        <v>0.12303</v>
      </c>
      <c r="R220" s="196">
        <f>Q220*H220</f>
        <v>0.7381800000000001</v>
      </c>
      <c r="S220" s="196">
        <v>0</v>
      </c>
      <c r="T220" s="197">
        <f>S220*H220</f>
        <v>0</v>
      </c>
      <c r="U220" s="35"/>
      <c r="V220" s="35"/>
      <c r="W220" s="35"/>
      <c r="X220" s="35"/>
      <c r="Y220" s="35"/>
      <c r="Z220" s="35"/>
      <c r="AA220" s="35"/>
      <c r="AB220" s="35"/>
      <c r="AC220" s="35"/>
      <c r="AD220" s="35"/>
      <c r="AE220" s="35"/>
      <c r="AR220" s="198" t="s">
        <v>165</v>
      </c>
      <c r="AT220" s="198" t="s">
        <v>161</v>
      </c>
      <c r="AU220" s="198" t="s">
        <v>87</v>
      </c>
      <c r="AY220" s="18" t="s">
        <v>160</v>
      </c>
      <c r="BE220" s="199">
        <f>IF(N220="základní",J220,0)</f>
        <v>0</v>
      </c>
      <c r="BF220" s="199">
        <f>IF(N220="snížená",J220,0)</f>
        <v>0</v>
      </c>
      <c r="BG220" s="199">
        <f>IF(N220="zákl. přenesená",J220,0)</f>
        <v>0</v>
      </c>
      <c r="BH220" s="199">
        <f>IF(N220="sníž. přenesená",J220,0)</f>
        <v>0</v>
      </c>
      <c r="BI220" s="199">
        <f>IF(N220="nulová",J220,0)</f>
        <v>0</v>
      </c>
      <c r="BJ220" s="18" t="s">
        <v>85</v>
      </c>
      <c r="BK220" s="199">
        <f>ROUND(I220*H220,2)</f>
        <v>0</v>
      </c>
      <c r="BL220" s="18" t="s">
        <v>165</v>
      </c>
      <c r="BM220" s="198" t="s">
        <v>1035</v>
      </c>
    </row>
    <row r="221" spans="1:65" s="2" customFormat="1" ht="16.5" customHeight="1">
      <c r="A221" s="35"/>
      <c r="B221" s="36"/>
      <c r="C221" s="234" t="s">
        <v>517</v>
      </c>
      <c r="D221" s="234" t="s">
        <v>325</v>
      </c>
      <c r="E221" s="235" t="s">
        <v>1036</v>
      </c>
      <c r="F221" s="236" t="s">
        <v>1037</v>
      </c>
      <c r="G221" s="237" t="s">
        <v>164</v>
      </c>
      <c r="H221" s="238">
        <v>6</v>
      </c>
      <c r="I221" s="239"/>
      <c r="J221" s="240">
        <f>ROUND(I221*H221,2)</f>
        <v>0</v>
      </c>
      <c r="K221" s="241"/>
      <c r="L221" s="242"/>
      <c r="M221" s="243" t="s">
        <v>1</v>
      </c>
      <c r="N221" s="244" t="s">
        <v>42</v>
      </c>
      <c r="O221" s="72"/>
      <c r="P221" s="196">
        <f>O221*H221</f>
        <v>0</v>
      </c>
      <c r="Q221" s="196">
        <v>0.0133</v>
      </c>
      <c r="R221" s="196">
        <f>Q221*H221</f>
        <v>0.0798</v>
      </c>
      <c r="S221" s="196">
        <v>0</v>
      </c>
      <c r="T221" s="197">
        <f>S221*H221</f>
        <v>0</v>
      </c>
      <c r="U221" s="35"/>
      <c r="V221" s="35"/>
      <c r="W221" s="35"/>
      <c r="X221" s="35"/>
      <c r="Y221" s="35"/>
      <c r="Z221" s="35"/>
      <c r="AA221" s="35"/>
      <c r="AB221" s="35"/>
      <c r="AC221" s="35"/>
      <c r="AD221" s="35"/>
      <c r="AE221" s="35"/>
      <c r="AR221" s="198" t="s">
        <v>198</v>
      </c>
      <c r="AT221" s="198" t="s">
        <v>325</v>
      </c>
      <c r="AU221" s="198" t="s">
        <v>87</v>
      </c>
      <c r="AY221" s="18" t="s">
        <v>160</v>
      </c>
      <c r="BE221" s="199">
        <f>IF(N221="základní",J221,0)</f>
        <v>0</v>
      </c>
      <c r="BF221" s="199">
        <f>IF(N221="snížená",J221,0)</f>
        <v>0</v>
      </c>
      <c r="BG221" s="199">
        <f>IF(N221="zákl. přenesená",J221,0)</f>
        <v>0</v>
      </c>
      <c r="BH221" s="199">
        <f>IF(N221="sníž. přenesená",J221,0)</f>
        <v>0</v>
      </c>
      <c r="BI221" s="199">
        <f>IF(N221="nulová",J221,0)</f>
        <v>0</v>
      </c>
      <c r="BJ221" s="18" t="s">
        <v>85</v>
      </c>
      <c r="BK221" s="199">
        <f>ROUND(I221*H221,2)</f>
        <v>0</v>
      </c>
      <c r="BL221" s="18" t="s">
        <v>165</v>
      </c>
      <c r="BM221" s="198" t="s">
        <v>1038</v>
      </c>
    </row>
    <row r="222" spans="1:47" s="2" customFormat="1" ht="19.5">
      <c r="A222" s="35"/>
      <c r="B222" s="36"/>
      <c r="C222" s="37"/>
      <c r="D222" s="204" t="s">
        <v>187</v>
      </c>
      <c r="E222" s="37"/>
      <c r="F222" s="214" t="s">
        <v>1039</v>
      </c>
      <c r="G222" s="37"/>
      <c r="H222" s="37"/>
      <c r="I222" s="215"/>
      <c r="J222" s="37"/>
      <c r="K222" s="37"/>
      <c r="L222" s="40"/>
      <c r="M222" s="216"/>
      <c r="N222" s="217"/>
      <c r="O222" s="72"/>
      <c r="P222" s="72"/>
      <c r="Q222" s="72"/>
      <c r="R222" s="72"/>
      <c r="S222" s="72"/>
      <c r="T222" s="73"/>
      <c r="U222" s="35"/>
      <c r="V222" s="35"/>
      <c r="W222" s="35"/>
      <c r="X222" s="35"/>
      <c r="Y222" s="35"/>
      <c r="Z222" s="35"/>
      <c r="AA222" s="35"/>
      <c r="AB222" s="35"/>
      <c r="AC222" s="35"/>
      <c r="AD222" s="35"/>
      <c r="AE222" s="35"/>
      <c r="AT222" s="18" t="s">
        <v>187</v>
      </c>
      <c r="AU222" s="18" t="s">
        <v>87</v>
      </c>
    </row>
    <row r="223" spans="1:65" s="2" customFormat="1" ht="16.5" customHeight="1">
      <c r="A223" s="35"/>
      <c r="B223" s="36"/>
      <c r="C223" s="234" t="s">
        <v>521</v>
      </c>
      <c r="D223" s="234" t="s">
        <v>325</v>
      </c>
      <c r="E223" s="235" t="s">
        <v>1040</v>
      </c>
      <c r="F223" s="236" t="s">
        <v>1041</v>
      </c>
      <c r="G223" s="237" t="s">
        <v>164</v>
      </c>
      <c r="H223" s="238">
        <v>6</v>
      </c>
      <c r="I223" s="239"/>
      <c r="J223" s="240">
        <f aca="true" t="shared" si="20" ref="J223:J228">ROUND(I223*H223,2)</f>
        <v>0</v>
      </c>
      <c r="K223" s="241"/>
      <c r="L223" s="242"/>
      <c r="M223" s="243" t="s">
        <v>1</v>
      </c>
      <c r="N223" s="244" t="s">
        <v>42</v>
      </c>
      <c r="O223" s="72"/>
      <c r="P223" s="196">
        <f aca="true" t="shared" si="21" ref="P223:P228">O223*H223</f>
        <v>0</v>
      </c>
      <c r="Q223" s="196">
        <v>0.0009</v>
      </c>
      <c r="R223" s="196">
        <f aca="true" t="shared" si="22" ref="R223:R228">Q223*H223</f>
        <v>0.0054</v>
      </c>
      <c r="S223" s="196">
        <v>0</v>
      </c>
      <c r="T223" s="197">
        <f aca="true" t="shared" si="23" ref="T223:T228">S223*H223</f>
        <v>0</v>
      </c>
      <c r="U223" s="35"/>
      <c r="V223" s="35"/>
      <c r="W223" s="35"/>
      <c r="X223" s="35"/>
      <c r="Y223" s="35"/>
      <c r="Z223" s="35"/>
      <c r="AA223" s="35"/>
      <c r="AB223" s="35"/>
      <c r="AC223" s="35"/>
      <c r="AD223" s="35"/>
      <c r="AE223" s="35"/>
      <c r="AR223" s="198" t="s">
        <v>198</v>
      </c>
      <c r="AT223" s="198" t="s">
        <v>325</v>
      </c>
      <c r="AU223" s="198" t="s">
        <v>87</v>
      </c>
      <c r="AY223" s="18" t="s">
        <v>160</v>
      </c>
      <c r="BE223" s="199">
        <f aca="true" t="shared" si="24" ref="BE223:BE228">IF(N223="základní",J223,0)</f>
        <v>0</v>
      </c>
      <c r="BF223" s="199">
        <f aca="true" t="shared" si="25" ref="BF223:BF228">IF(N223="snížená",J223,0)</f>
        <v>0</v>
      </c>
      <c r="BG223" s="199">
        <f aca="true" t="shared" si="26" ref="BG223:BG228">IF(N223="zákl. přenesená",J223,0)</f>
        <v>0</v>
      </c>
      <c r="BH223" s="199">
        <f aca="true" t="shared" si="27" ref="BH223:BH228">IF(N223="sníž. přenesená",J223,0)</f>
        <v>0</v>
      </c>
      <c r="BI223" s="199">
        <f aca="true" t="shared" si="28" ref="BI223:BI228">IF(N223="nulová",J223,0)</f>
        <v>0</v>
      </c>
      <c r="BJ223" s="18" t="s">
        <v>85</v>
      </c>
      <c r="BK223" s="199">
        <f aca="true" t="shared" si="29" ref="BK223:BK228">ROUND(I223*H223,2)</f>
        <v>0</v>
      </c>
      <c r="BL223" s="18" t="s">
        <v>165</v>
      </c>
      <c r="BM223" s="198" t="s">
        <v>1042</v>
      </c>
    </row>
    <row r="224" spans="1:65" s="2" customFormat="1" ht="16.5" customHeight="1">
      <c r="A224" s="35"/>
      <c r="B224" s="36"/>
      <c r="C224" s="186" t="s">
        <v>526</v>
      </c>
      <c r="D224" s="186" t="s">
        <v>161</v>
      </c>
      <c r="E224" s="187" t="s">
        <v>1043</v>
      </c>
      <c r="F224" s="188" t="s">
        <v>1044</v>
      </c>
      <c r="G224" s="189" t="s">
        <v>164</v>
      </c>
      <c r="H224" s="190">
        <v>6</v>
      </c>
      <c r="I224" s="191"/>
      <c r="J224" s="192">
        <f t="shared" si="20"/>
        <v>0</v>
      </c>
      <c r="K224" s="193"/>
      <c r="L224" s="40"/>
      <c r="M224" s="194" t="s">
        <v>1</v>
      </c>
      <c r="N224" s="195" t="s">
        <v>42</v>
      </c>
      <c r="O224" s="72"/>
      <c r="P224" s="196">
        <f t="shared" si="21"/>
        <v>0</v>
      </c>
      <c r="Q224" s="196">
        <v>0</v>
      </c>
      <c r="R224" s="196">
        <f t="shared" si="22"/>
        <v>0</v>
      </c>
      <c r="S224" s="196">
        <v>0</v>
      </c>
      <c r="T224" s="197">
        <f t="shared" si="23"/>
        <v>0</v>
      </c>
      <c r="U224" s="35"/>
      <c r="V224" s="35"/>
      <c r="W224" s="35"/>
      <c r="X224" s="35"/>
      <c r="Y224" s="35"/>
      <c r="Z224" s="35"/>
      <c r="AA224" s="35"/>
      <c r="AB224" s="35"/>
      <c r="AC224" s="35"/>
      <c r="AD224" s="35"/>
      <c r="AE224" s="35"/>
      <c r="AR224" s="198" t="s">
        <v>237</v>
      </c>
      <c r="AT224" s="198" t="s">
        <v>161</v>
      </c>
      <c r="AU224" s="198" t="s">
        <v>87</v>
      </c>
      <c r="AY224" s="18" t="s">
        <v>160</v>
      </c>
      <c r="BE224" s="199">
        <f t="shared" si="24"/>
        <v>0</v>
      </c>
      <c r="BF224" s="199">
        <f t="shared" si="25"/>
        <v>0</v>
      </c>
      <c r="BG224" s="199">
        <f t="shared" si="26"/>
        <v>0</v>
      </c>
      <c r="BH224" s="199">
        <f t="shared" si="27"/>
        <v>0</v>
      </c>
      <c r="BI224" s="199">
        <f t="shared" si="28"/>
        <v>0</v>
      </c>
      <c r="BJ224" s="18" t="s">
        <v>85</v>
      </c>
      <c r="BK224" s="199">
        <f t="shared" si="29"/>
        <v>0</v>
      </c>
      <c r="BL224" s="18" t="s">
        <v>237</v>
      </c>
      <c r="BM224" s="198" t="s">
        <v>1045</v>
      </c>
    </row>
    <row r="225" spans="1:65" s="2" customFormat="1" ht="16.5" customHeight="1">
      <c r="A225" s="35"/>
      <c r="B225" s="36"/>
      <c r="C225" s="234" t="s">
        <v>457</v>
      </c>
      <c r="D225" s="234" t="s">
        <v>325</v>
      </c>
      <c r="E225" s="235" t="s">
        <v>1046</v>
      </c>
      <c r="F225" s="236" t="s">
        <v>1047</v>
      </c>
      <c r="G225" s="237" t="s">
        <v>164</v>
      </c>
      <c r="H225" s="238">
        <v>6</v>
      </c>
      <c r="I225" s="239"/>
      <c r="J225" s="240">
        <f t="shared" si="20"/>
        <v>0</v>
      </c>
      <c r="K225" s="241"/>
      <c r="L225" s="242"/>
      <c r="M225" s="243" t="s">
        <v>1</v>
      </c>
      <c r="N225" s="244" t="s">
        <v>42</v>
      </c>
      <c r="O225" s="72"/>
      <c r="P225" s="196">
        <f t="shared" si="21"/>
        <v>0</v>
      </c>
      <c r="Q225" s="196">
        <v>0.005</v>
      </c>
      <c r="R225" s="196">
        <f t="shared" si="22"/>
        <v>0.03</v>
      </c>
      <c r="S225" s="196">
        <v>0</v>
      </c>
      <c r="T225" s="197">
        <f t="shared" si="23"/>
        <v>0</v>
      </c>
      <c r="U225" s="35"/>
      <c r="V225" s="35"/>
      <c r="W225" s="35"/>
      <c r="X225" s="35"/>
      <c r="Y225" s="35"/>
      <c r="Z225" s="35"/>
      <c r="AA225" s="35"/>
      <c r="AB225" s="35"/>
      <c r="AC225" s="35"/>
      <c r="AD225" s="35"/>
      <c r="AE225" s="35"/>
      <c r="AR225" s="198" t="s">
        <v>333</v>
      </c>
      <c r="AT225" s="198" t="s">
        <v>325</v>
      </c>
      <c r="AU225" s="198" t="s">
        <v>87</v>
      </c>
      <c r="AY225" s="18" t="s">
        <v>160</v>
      </c>
      <c r="BE225" s="199">
        <f t="shared" si="24"/>
        <v>0</v>
      </c>
      <c r="BF225" s="199">
        <f t="shared" si="25"/>
        <v>0</v>
      </c>
      <c r="BG225" s="199">
        <f t="shared" si="26"/>
        <v>0</v>
      </c>
      <c r="BH225" s="199">
        <f t="shared" si="27"/>
        <v>0</v>
      </c>
      <c r="BI225" s="199">
        <f t="shared" si="28"/>
        <v>0</v>
      </c>
      <c r="BJ225" s="18" t="s">
        <v>85</v>
      </c>
      <c r="BK225" s="199">
        <f t="shared" si="29"/>
        <v>0</v>
      </c>
      <c r="BL225" s="18" t="s">
        <v>237</v>
      </c>
      <c r="BM225" s="198" t="s">
        <v>1048</v>
      </c>
    </row>
    <row r="226" spans="1:65" s="2" customFormat="1" ht="16.5" customHeight="1">
      <c r="A226" s="35"/>
      <c r="B226" s="36"/>
      <c r="C226" s="186" t="s">
        <v>534</v>
      </c>
      <c r="D226" s="186" t="s">
        <v>161</v>
      </c>
      <c r="E226" s="187" t="s">
        <v>1049</v>
      </c>
      <c r="F226" s="188" t="s">
        <v>1050</v>
      </c>
      <c r="G226" s="189" t="s">
        <v>210</v>
      </c>
      <c r="H226" s="190">
        <v>15.9</v>
      </c>
      <c r="I226" s="191"/>
      <c r="J226" s="192">
        <f t="shared" si="20"/>
        <v>0</v>
      </c>
      <c r="K226" s="193"/>
      <c r="L226" s="40"/>
      <c r="M226" s="194" t="s">
        <v>1</v>
      </c>
      <c r="N226" s="195" t="s">
        <v>42</v>
      </c>
      <c r="O226" s="72"/>
      <c r="P226" s="196">
        <f t="shared" si="21"/>
        <v>0</v>
      </c>
      <c r="Q226" s="196">
        <v>0.00019</v>
      </c>
      <c r="R226" s="196">
        <f t="shared" si="22"/>
        <v>0.0030210000000000002</v>
      </c>
      <c r="S226" s="196">
        <v>0</v>
      </c>
      <c r="T226" s="197">
        <f t="shared" si="23"/>
        <v>0</v>
      </c>
      <c r="U226" s="35"/>
      <c r="V226" s="35"/>
      <c r="W226" s="35"/>
      <c r="X226" s="35"/>
      <c r="Y226" s="35"/>
      <c r="Z226" s="35"/>
      <c r="AA226" s="35"/>
      <c r="AB226" s="35"/>
      <c r="AC226" s="35"/>
      <c r="AD226" s="35"/>
      <c r="AE226" s="35"/>
      <c r="AR226" s="198" t="s">
        <v>165</v>
      </c>
      <c r="AT226" s="198" t="s">
        <v>161</v>
      </c>
      <c r="AU226" s="198" t="s">
        <v>87</v>
      </c>
      <c r="AY226" s="18" t="s">
        <v>160</v>
      </c>
      <c r="BE226" s="199">
        <f t="shared" si="24"/>
        <v>0</v>
      </c>
      <c r="BF226" s="199">
        <f t="shared" si="25"/>
        <v>0</v>
      </c>
      <c r="BG226" s="199">
        <f t="shared" si="26"/>
        <v>0</v>
      </c>
      <c r="BH226" s="199">
        <f t="shared" si="27"/>
        <v>0</v>
      </c>
      <c r="BI226" s="199">
        <f t="shared" si="28"/>
        <v>0</v>
      </c>
      <c r="BJ226" s="18" t="s">
        <v>85</v>
      </c>
      <c r="BK226" s="199">
        <f t="shared" si="29"/>
        <v>0</v>
      </c>
      <c r="BL226" s="18" t="s">
        <v>165</v>
      </c>
      <c r="BM226" s="198" t="s">
        <v>1051</v>
      </c>
    </row>
    <row r="227" spans="1:65" s="2" customFormat="1" ht="16.5" customHeight="1">
      <c r="A227" s="35"/>
      <c r="B227" s="36"/>
      <c r="C227" s="186" t="s">
        <v>540</v>
      </c>
      <c r="D227" s="186" t="s">
        <v>161</v>
      </c>
      <c r="E227" s="187" t="s">
        <v>1052</v>
      </c>
      <c r="F227" s="188" t="s">
        <v>1053</v>
      </c>
      <c r="G227" s="189" t="s">
        <v>210</v>
      </c>
      <c r="H227" s="190">
        <v>89</v>
      </c>
      <c r="I227" s="191"/>
      <c r="J227" s="192">
        <f t="shared" si="20"/>
        <v>0</v>
      </c>
      <c r="K227" s="193"/>
      <c r="L227" s="40"/>
      <c r="M227" s="194" t="s">
        <v>1</v>
      </c>
      <c r="N227" s="195" t="s">
        <v>42</v>
      </c>
      <c r="O227" s="72"/>
      <c r="P227" s="196">
        <f t="shared" si="21"/>
        <v>0</v>
      </c>
      <c r="Q227" s="196">
        <v>0.0002</v>
      </c>
      <c r="R227" s="196">
        <f t="shared" si="22"/>
        <v>0.0178</v>
      </c>
      <c r="S227" s="196">
        <v>0</v>
      </c>
      <c r="T227" s="197">
        <f t="shared" si="23"/>
        <v>0</v>
      </c>
      <c r="U227" s="35"/>
      <c r="V227" s="35"/>
      <c r="W227" s="35"/>
      <c r="X227" s="35"/>
      <c r="Y227" s="35"/>
      <c r="Z227" s="35"/>
      <c r="AA227" s="35"/>
      <c r="AB227" s="35"/>
      <c r="AC227" s="35"/>
      <c r="AD227" s="35"/>
      <c r="AE227" s="35"/>
      <c r="AR227" s="198" t="s">
        <v>165</v>
      </c>
      <c r="AT227" s="198" t="s">
        <v>161</v>
      </c>
      <c r="AU227" s="198" t="s">
        <v>87</v>
      </c>
      <c r="AY227" s="18" t="s">
        <v>160</v>
      </c>
      <c r="BE227" s="199">
        <f t="shared" si="24"/>
        <v>0</v>
      </c>
      <c r="BF227" s="199">
        <f t="shared" si="25"/>
        <v>0</v>
      </c>
      <c r="BG227" s="199">
        <f t="shared" si="26"/>
        <v>0</v>
      </c>
      <c r="BH227" s="199">
        <f t="shared" si="27"/>
        <v>0</v>
      </c>
      <c r="BI227" s="199">
        <f t="shared" si="28"/>
        <v>0</v>
      </c>
      <c r="BJ227" s="18" t="s">
        <v>85</v>
      </c>
      <c r="BK227" s="199">
        <f t="shared" si="29"/>
        <v>0</v>
      </c>
      <c r="BL227" s="18" t="s">
        <v>165</v>
      </c>
      <c r="BM227" s="198" t="s">
        <v>1054</v>
      </c>
    </row>
    <row r="228" spans="1:65" s="2" customFormat="1" ht="16.5" customHeight="1">
      <c r="A228" s="35"/>
      <c r="B228" s="36"/>
      <c r="C228" s="186" t="s">
        <v>545</v>
      </c>
      <c r="D228" s="186" t="s">
        <v>161</v>
      </c>
      <c r="E228" s="187" t="s">
        <v>1055</v>
      </c>
      <c r="F228" s="188" t="s">
        <v>1056</v>
      </c>
      <c r="G228" s="189" t="s">
        <v>210</v>
      </c>
      <c r="H228" s="190">
        <v>104.9</v>
      </c>
      <c r="I228" s="191"/>
      <c r="J228" s="192">
        <f t="shared" si="20"/>
        <v>0</v>
      </c>
      <c r="K228" s="193"/>
      <c r="L228" s="40"/>
      <c r="M228" s="194" t="s">
        <v>1</v>
      </c>
      <c r="N228" s="195" t="s">
        <v>42</v>
      </c>
      <c r="O228" s="72"/>
      <c r="P228" s="196">
        <f t="shared" si="21"/>
        <v>0</v>
      </c>
      <c r="Q228" s="196">
        <v>0.0002</v>
      </c>
      <c r="R228" s="196">
        <f t="shared" si="22"/>
        <v>0.020980000000000002</v>
      </c>
      <c r="S228" s="196">
        <v>0</v>
      </c>
      <c r="T228" s="197">
        <f t="shared" si="23"/>
        <v>0</v>
      </c>
      <c r="U228" s="35"/>
      <c r="V228" s="35"/>
      <c r="W228" s="35"/>
      <c r="X228" s="35"/>
      <c r="Y228" s="35"/>
      <c r="Z228" s="35"/>
      <c r="AA228" s="35"/>
      <c r="AB228" s="35"/>
      <c r="AC228" s="35"/>
      <c r="AD228" s="35"/>
      <c r="AE228" s="35"/>
      <c r="AR228" s="198" t="s">
        <v>165</v>
      </c>
      <c r="AT228" s="198" t="s">
        <v>161</v>
      </c>
      <c r="AU228" s="198" t="s">
        <v>87</v>
      </c>
      <c r="AY228" s="18" t="s">
        <v>160</v>
      </c>
      <c r="BE228" s="199">
        <f t="shared" si="24"/>
        <v>0</v>
      </c>
      <c r="BF228" s="199">
        <f t="shared" si="25"/>
        <v>0</v>
      </c>
      <c r="BG228" s="199">
        <f t="shared" si="26"/>
        <v>0</v>
      </c>
      <c r="BH228" s="199">
        <f t="shared" si="27"/>
        <v>0</v>
      </c>
      <c r="BI228" s="199">
        <f t="shared" si="28"/>
        <v>0</v>
      </c>
      <c r="BJ228" s="18" t="s">
        <v>85</v>
      </c>
      <c r="BK228" s="199">
        <f t="shared" si="29"/>
        <v>0</v>
      </c>
      <c r="BL228" s="18" t="s">
        <v>165</v>
      </c>
      <c r="BM228" s="198" t="s">
        <v>1057</v>
      </c>
    </row>
    <row r="229" spans="2:51" s="13" customFormat="1" ht="11.25">
      <c r="B229" s="202"/>
      <c r="C229" s="203"/>
      <c r="D229" s="204" t="s">
        <v>181</v>
      </c>
      <c r="E229" s="205" t="s">
        <v>1</v>
      </c>
      <c r="F229" s="206" t="s">
        <v>1058</v>
      </c>
      <c r="G229" s="203"/>
      <c r="H229" s="207">
        <v>104.9</v>
      </c>
      <c r="I229" s="208"/>
      <c r="J229" s="203"/>
      <c r="K229" s="203"/>
      <c r="L229" s="209"/>
      <c r="M229" s="210"/>
      <c r="N229" s="211"/>
      <c r="O229" s="211"/>
      <c r="P229" s="211"/>
      <c r="Q229" s="211"/>
      <c r="R229" s="211"/>
      <c r="S229" s="211"/>
      <c r="T229" s="212"/>
      <c r="AT229" s="213" t="s">
        <v>181</v>
      </c>
      <c r="AU229" s="213" t="s">
        <v>87</v>
      </c>
      <c r="AV229" s="13" t="s">
        <v>87</v>
      </c>
      <c r="AW229" s="13" t="s">
        <v>32</v>
      </c>
      <c r="AX229" s="13" t="s">
        <v>85</v>
      </c>
      <c r="AY229" s="213" t="s">
        <v>160</v>
      </c>
    </row>
    <row r="230" spans="1:65" s="2" customFormat="1" ht="16.5" customHeight="1">
      <c r="A230" s="35"/>
      <c r="B230" s="36"/>
      <c r="C230" s="186" t="s">
        <v>549</v>
      </c>
      <c r="D230" s="186" t="s">
        <v>161</v>
      </c>
      <c r="E230" s="187" t="s">
        <v>1059</v>
      </c>
      <c r="F230" s="188" t="s">
        <v>1060</v>
      </c>
      <c r="G230" s="189" t="s">
        <v>210</v>
      </c>
      <c r="H230" s="190">
        <v>115.39</v>
      </c>
      <c r="I230" s="191"/>
      <c r="J230" s="192">
        <f>ROUND(I230*H230,2)</f>
        <v>0</v>
      </c>
      <c r="K230" s="193"/>
      <c r="L230" s="40"/>
      <c r="M230" s="194" t="s">
        <v>1</v>
      </c>
      <c r="N230" s="195" t="s">
        <v>42</v>
      </c>
      <c r="O230" s="72"/>
      <c r="P230" s="196">
        <f>O230*H230</f>
        <v>0</v>
      </c>
      <c r="Q230" s="196">
        <v>9E-05</v>
      </c>
      <c r="R230" s="196">
        <f>Q230*H230</f>
        <v>0.010385100000000001</v>
      </c>
      <c r="S230" s="196">
        <v>0</v>
      </c>
      <c r="T230" s="197">
        <f>S230*H230</f>
        <v>0</v>
      </c>
      <c r="U230" s="35"/>
      <c r="V230" s="35"/>
      <c r="W230" s="35"/>
      <c r="X230" s="35"/>
      <c r="Y230" s="35"/>
      <c r="Z230" s="35"/>
      <c r="AA230" s="35"/>
      <c r="AB230" s="35"/>
      <c r="AC230" s="35"/>
      <c r="AD230" s="35"/>
      <c r="AE230" s="35"/>
      <c r="AR230" s="198" t="s">
        <v>165</v>
      </c>
      <c r="AT230" s="198" t="s">
        <v>161</v>
      </c>
      <c r="AU230" s="198" t="s">
        <v>87</v>
      </c>
      <c r="AY230" s="18" t="s">
        <v>160</v>
      </c>
      <c r="BE230" s="199">
        <f>IF(N230="základní",J230,0)</f>
        <v>0</v>
      </c>
      <c r="BF230" s="199">
        <f>IF(N230="snížená",J230,0)</f>
        <v>0</v>
      </c>
      <c r="BG230" s="199">
        <f>IF(N230="zákl. přenesená",J230,0)</f>
        <v>0</v>
      </c>
      <c r="BH230" s="199">
        <f>IF(N230="sníž. přenesená",J230,0)</f>
        <v>0</v>
      </c>
      <c r="BI230" s="199">
        <f>IF(N230="nulová",J230,0)</f>
        <v>0</v>
      </c>
      <c r="BJ230" s="18" t="s">
        <v>85</v>
      </c>
      <c r="BK230" s="199">
        <f>ROUND(I230*H230,2)</f>
        <v>0</v>
      </c>
      <c r="BL230" s="18" t="s">
        <v>165</v>
      </c>
      <c r="BM230" s="198" t="s">
        <v>1061</v>
      </c>
    </row>
    <row r="231" spans="1:47" s="2" customFormat="1" ht="19.5">
      <c r="A231" s="35"/>
      <c r="B231" s="36"/>
      <c r="C231" s="37"/>
      <c r="D231" s="204" t="s">
        <v>187</v>
      </c>
      <c r="E231" s="37"/>
      <c r="F231" s="214" t="s">
        <v>1062</v>
      </c>
      <c r="G231" s="37"/>
      <c r="H231" s="37"/>
      <c r="I231" s="215"/>
      <c r="J231" s="37"/>
      <c r="K231" s="37"/>
      <c r="L231" s="40"/>
      <c r="M231" s="216"/>
      <c r="N231" s="217"/>
      <c r="O231" s="72"/>
      <c r="P231" s="72"/>
      <c r="Q231" s="72"/>
      <c r="R231" s="72"/>
      <c r="S231" s="72"/>
      <c r="T231" s="73"/>
      <c r="U231" s="35"/>
      <c r="V231" s="35"/>
      <c r="W231" s="35"/>
      <c r="X231" s="35"/>
      <c r="Y231" s="35"/>
      <c r="Z231" s="35"/>
      <c r="AA231" s="35"/>
      <c r="AB231" s="35"/>
      <c r="AC231" s="35"/>
      <c r="AD231" s="35"/>
      <c r="AE231" s="35"/>
      <c r="AT231" s="18" t="s">
        <v>187</v>
      </c>
      <c r="AU231" s="18" t="s">
        <v>87</v>
      </c>
    </row>
    <row r="232" spans="2:51" s="13" customFormat="1" ht="11.25">
      <c r="B232" s="202"/>
      <c r="C232" s="203"/>
      <c r="D232" s="204" t="s">
        <v>181</v>
      </c>
      <c r="E232" s="205" t="s">
        <v>1</v>
      </c>
      <c r="F232" s="206" t="s">
        <v>1058</v>
      </c>
      <c r="G232" s="203"/>
      <c r="H232" s="207">
        <v>104.9</v>
      </c>
      <c r="I232" s="208"/>
      <c r="J232" s="203"/>
      <c r="K232" s="203"/>
      <c r="L232" s="209"/>
      <c r="M232" s="210"/>
      <c r="N232" s="211"/>
      <c r="O232" s="211"/>
      <c r="P232" s="211"/>
      <c r="Q232" s="211"/>
      <c r="R232" s="211"/>
      <c r="S232" s="211"/>
      <c r="T232" s="212"/>
      <c r="AT232" s="213" t="s">
        <v>181</v>
      </c>
      <c r="AU232" s="213" t="s">
        <v>87</v>
      </c>
      <c r="AV232" s="13" t="s">
        <v>87</v>
      </c>
      <c r="AW232" s="13" t="s">
        <v>32</v>
      </c>
      <c r="AX232" s="13" t="s">
        <v>85</v>
      </c>
      <c r="AY232" s="213" t="s">
        <v>160</v>
      </c>
    </row>
    <row r="233" spans="2:51" s="13" customFormat="1" ht="11.25">
      <c r="B233" s="202"/>
      <c r="C233" s="203"/>
      <c r="D233" s="204" t="s">
        <v>181</v>
      </c>
      <c r="E233" s="203"/>
      <c r="F233" s="206" t="s">
        <v>1063</v>
      </c>
      <c r="G233" s="203"/>
      <c r="H233" s="207">
        <v>115.39</v>
      </c>
      <c r="I233" s="208"/>
      <c r="J233" s="203"/>
      <c r="K233" s="203"/>
      <c r="L233" s="209"/>
      <c r="M233" s="210"/>
      <c r="N233" s="211"/>
      <c r="O233" s="211"/>
      <c r="P233" s="211"/>
      <c r="Q233" s="211"/>
      <c r="R233" s="211"/>
      <c r="S233" s="211"/>
      <c r="T233" s="212"/>
      <c r="AT233" s="213" t="s">
        <v>181</v>
      </c>
      <c r="AU233" s="213" t="s">
        <v>87</v>
      </c>
      <c r="AV233" s="13" t="s">
        <v>87</v>
      </c>
      <c r="AW233" s="13" t="s">
        <v>4</v>
      </c>
      <c r="AX233" s="13" t="s">
        <v>85</v>
      </c>
      <c r="AY233" s="213" t="s">
        <v>160</v>
      </c>
    </row>
    <row r="234" spans="2:63" s="12" customFormat="1" ht="22.9" customHeight="1">
      <c r="B234" s="172"/>
      <c r="C234" s="173"/>
      <c r="D234" s="174" t="s">
        <v>76</v>
      </c>
      <c r="E234" s="200" t="s">
        <v>158</v>
      </c>
      <c r="F234" s="200" t="s">
        <v>159</v>
      </c>
      <c r="G234" s="173"/>
      <c r="H234" s="173"/>
      <c r="I234" s="176"/>
      <c r="J234" s="201">
        <f>BK234</f>
        <v>0</v>
      </c>
      <c r="K234" s="173"/>
      <c r="L234" s="178"/>
      <c r="M234" s="179"/>
      <c r="N234" s="180"/>
      <c r="O234" s="180"/>
      <c r="P234" s="181">
        <f>SUM(P235:P237)</f>
        <v>0</v>
      </c>
      <c r="Q234" s="180"/>
      <c r="R234" s="181">
        <f>SUM(R235:R237)</f>
        <v>0.00927</v>
      </c>
      <c r="S234" s="180"/>
      <c r="T234" s="182">
        <f>SUM(T235:T237)</f>
        <v>0.378</v>
      </c>
      <c r="AR234" s="183" t="s">
        <v>85</v>
      </c>
      <c r="AT234" s="184" t="s">
        <v>76</v>
      </c>
      <c r="AU234" s="184" t="s">
        <v>85</v>
      </c>
      <c r="AY234" s="183" t="s">
        <v>160</v>
      </c>
      <c r="BK234" s="185">
        <f>SUM(BK235:BK237)</f>
        <v>0</v>
      </c>
    </row>
    <row r="235" spans="1:65" s="2" customFormat="1" ht="16.5" customHeight="1">
      <c r="A235" s="35"/>
      <c r="B235" s="36"/>
      <c r="C235" s="186" t="s">
        <v>557</v>
      </c>
      <c r="D235" s="186" t="s">
        <v>161</v>
      </c>
      <c r="E235" s="187" t="s">
        <v>1064</v>
      </c>
      <c r="F235" s="188" t="s">
        <v>1065</v>
      </c>
      <c r="G235" s="189" t="s">
        <v>164</v>
      </c>
      <c r="H235" s="190">
        <v>1</v>
      </c>
      <c r="I235" s="191"/>
      <c r="J235" s="192">
        <f>ROUND(I235*H235,2)</f>
        <v>0</v>
      </c>
      <c r="K235" s="193"/>
      <c r="L235" s="40"/>
      <c r="M235" s="194" t="s">
        <v>1</v>
      </c>
      <c r="N235" s="195" t="s">
        <v>42</v>
      </c>
      <c r="O235" s="72"/>
      <c r="P235" s="196">
        <f>O235*H235</f>
        <v>0</v>
      </c>
      <c r="Q235" s="196">
        <v>0.00309</v>
      </c>
      <c r="R235" s="196">
        <f>Q235*H235</f>
        <v>0.00309</v>
      </c>
      <c r="S235" s="196">
        <v>0.126</v>
      </c>
      <c r="T235" s="197">
        <f>S235*H235</f>
        <v>0.126</v>
      </c>
      <c r="U235" s="35"/>
      <c r="V235" s="35"/>
      <c r="W235" s="35"/>
      <c r="X235" s="35"/>
      <c r="Y235" s="35"/>
      <c r="Z235" s="35"/>
      <c r="AA235" s="35"/>
      <c r="AB235" s="35"/>
      <c r="AC235" s="35"/>
      <c r="AD235" s="35"/>
      <c r="AE235" s="35"/>
      <c r="AR235" s="198" t="s">
        <v>165</v>
      </c>
      <c r="AT235" s="198" t="s">
        <v>161</v>
      </c>
      <c r="AU235" s="198" t="s">
        <v>87</v>
      </c>
      <c r="AY235" s="18" t="s">
        <v>160</v>
      </c>
      <c r="BE235" s="199">
        <f>IF(N235="základní",J235,0)</f>
        <v>0</v>
      </c>
      <c r="BF235" s="199">
        <f>IF(N235="snížená",J235,0)</f>
        <v>0</v>
      </c>
      <c r="BG235" s="199">
        <f>IF(N235="zákl. přenesená",J235,0)</f>
        <v>0</v>
      </c>
      <c r="BH235" s="199">
        <f>IF(N235="sníž. přenesená",J235,0)</f>
        <v>0</v>
      </c>
      <c r="BI235" s="199">
        <f>IF(N235="nulová",J235,0)</f>
        <v>0</v>
      </c>
      <c r="BJ235" s="18" t="s">
        <v>85</v>
      </c>
      <c r="BK235" s="199">
        <f>ROUND(I235*H235,2)</f>
        <v>0</v>
      </c>
      <c r="BL235" s="18" t="s">
        <v>165</v>
      </c>
      <c r="BM235" s="198" t="s">
        <v>1066</v>
      </c>
    </row>
    <row r="236" spans="1:65" s="2" customFormat="1" ht="16.5" customHeight="1">
      <c r="A236" s="35"/>
      <c r="B236" s="36"/>
      <c r="C236" s="186" t="s">
        <v>1067</v>
      </c>
      <c r="D236" s="186" t="s">
        <v>161</v>
      </c>
      <c r="E236" s="187" t="s">
        <v>1068</v>
      </c>
      <c r="F236" s="188" t="s">
        <v>1069</v>
      </c>
      <c r="G236" s="189" t="s">
        <v>164</v>
      </c>
      <c r="H236" s="190">
        <v>1</v>
      </c>
      <c r="I236" s="191"/>
      <c r="J236" s="192">
        <f>ROUND(I236*H236,2)</f>
        <v>0</v>
      </c>
      <c r="K236" s="193"/>
      <c r="L236" s="40"/>
      <c r="M236" s="194" t="s">
        <v>1</v>
      </c>
      <c r="N236" s="195" t="s">
        <v>42</v>
      </c>
      <c r="O236" s="72"/>
      <c r="P236" s="196">
        <f>O236*H236</f>
        <v>0</v>
      </c>
      <c r="Q236" s="196">
        <v>0.00309</v>
      </c>
      <c r="R236" s="196">
        <f>Q236*H236</f>
        <v>0.00309</v>
      </c>
      <c r="S236" s="196">
        <v>0.126</v>
      </c>
      <c r="T236" s="197">
        <f>S236*H236</f>
        <v>0.126</v>
      </c>
      <c r="U236" s="35"/>
      <c r="V236" s="35"/>
      <c r="W236" s="35"/>
      <c r="X236" s="35"/>
      <c r="Y236" s="35"/>
      <c r="Z236" s="35"/>
      <c r="AA236" s="35"/>
      <c r="AB236" s="35"/>
      <c r="AC236" s="35"/>
      <c r="AD236" s="35"/>
      <c r="AE236" s="35"/>
      <c r="AR236" s="198" t="s">
        <v>165</v>
      </c>
      <c r="AT236" s="198" t="s">
        <v>161</v>
      </c>
      <c r="AU236" s="198" t="s">
        <v>87</v>
      </c>
      <c r="AY236" s="18" t="s">
        <v>160</v>
      </c>
      <c r="BE236" s="199">
        <f>IF(N236="základní",J236,0)</f>
        <v>0</v>
      </c>
      <c r="BF236" s="199">
        <f>IF(N236="snížená",J236,0)</f>
        <v>0</v>
      </c>
      <c r="BG236" s="199">
        <f>IF(N236="zákl. přenesená",J236,0)</f>
        <v>0</v>
      </c>
      <c r="BH236" s="199">
        <f>IF(N236="sníž. přenesená",J236,0)</f>
        <v>0</v>
      </c>
      <c r="BI236" s="199">
        <f>IF(N236="nulová",J236,0)</f>
        <v>0</v>
      </c>
      <c r="BJ236" s="18" t="s">
        <v>85</v>
      </c>
      <c r="BK236" s="199">
        <f>ROUND(I236*H236,2)</f>
        <v>0</v>
      </c>
      <c r="BL236" s="18" t="s">
        <v>165</v>
      </c>
      <c r="BM236" s="198" t="s">
        <v>1070</v>
      </c>
    </row>
    <row r="237" spans="1:65" s="2" customFormat="1" ht="16.5" customHeight="1">
      <c r="A237" s="35"/>
      <c r="B237" s="36"/>
      <c r="C237" s="186" t="s">
        <v>1071</v>
      </c>
      <c r="D237" s="186" t="s">
        <v>161</v>
      </c>
      <c r="E237" s="187" t="s">
        <v>1072</v>
      </c>
      <c r="F237" s="188" t="s">
        <v>1073</v>
      </c>
      <c r="G237" s="189" t="s">
        <v>452</v>
      </c>
      <c r="H237" s="190">
        <v>1</v>
      </c>
      <c r="I237" s="191"/>
      <c r="J237" s="192">
        <f>ROUND(I237*H237,2)</f>
        <v>0</v>
      </c>
      <c r="K237" s="193"/>
      <c r="L237" s="40"/>
      <c r="M237" s="194" t="s">
        <v>1</v>
      </c>
      <c r="N237" s="195" t="s">
        <v>42</v>
      </c>
      <c r="O237" s="72"/>
      <c r="P237" s="196">
        <f>O237*H237</f>
        <v>0</v>
      </c>
      <c r="Q237" s="196">
        <v>0.00309</v>
      </c>
      <c r="R237" s="196">
        <f>Q237*H237</f>
        <v>0.00309</v>
      </c>
      <c r="S237" s="196">
        <v>0.126</v>
      </c>
      <c r="T237" s="197">
        <f>S237*H237</f>
        <v>0.126</v>
      </c>
      <c r="U237" s="35"/>
      <c r="V237" s="35"/>
      <c r="W237" s="35"/>
      <c r="X237" s="35"/>
      <c r="Y237" s="35"/>
      <c r="Z237" s="35"/>
      <c r="AA237" s="35"/>
      <c r="AB237" s="35"/>
      <c r="AC237" s="35"/>
      <c r="AD237" s="35"/>
      <c r="AE237" s="35"/>
      <c r="AR237" s="198" t="s">
        <v>165</v>
      </c>
      <c r="AT237" s="198" t="s">
        <v>161</v>
      </c>
      <c r="AU237" s="198" t="s">
        <v>87</v>
      </c>
      <c r="AY237" s="18" t="s">
        <v>160</v>
      </c>
      <c r="BE237" s="199">
        <f>IF(N237="základní",J237,0)</f>
        <v>0</v>
      </c>
      <c r="BF237" s="199">
        <f>IF(N237="snížená",J237,0)</f>
        <v>0</v>
      </c>
      <c r="BG237" s="199">
        <f>IF(N237="zákl. přenesená",J237,0)</f>
        <v>0</v>
      </c>
      <c r="BH237" s="199">
        <f>IF(N237="sníž. přenesená",J237,0)</f>
        <v>0</v>
      </c>
      <c r="BI237" s="199">
        <f>IF(N237="nulová",J237,0)</f>
        <v>0</v>
      </c>
      <c r="BJ237" s="18" t="s">
        <v>85</v>
      </c>
      <c r="BK237" s="199">
        <f>ROUND(I237*H237,2)</f>
        <v>0</v>
      </c>
      <c r="BL237" s="18" t="s">
        <v>165</v>
      </c>
      <c r="BM237" s="198" t="s">
        <v>1074</v>
      </c>
    </row>
    <row r="238" spans="2:63" s="12" customFormat="1" ht="22.9" customHeight="1">
      <c r="B238" s="172"/>
      <c r="C238" s="173"/>
      <c r="D238" s="174" t="s">
        <v>76</v>
      </c>
      <c r="E238" s="200" t="s">
        <v>212</v>
      </c>
      <c r="F238" s="200" t="s">
        <v>213</v>
      </c>
      <c r="G238" s="173"/>
      <c r="H238" s="173"/>
      <c r="I238" s="176"/>
      <c r="J238" s="201">
        <f>BK238</f>
        <v>0</v>
      </c>
      <c r="K238" s="173"/>
      <c r="L238" s="178"/>
      <c r="M238" s="179"/>
      <c r="N238" s="180"/>
      <c r="O238" s="180"/>
      <c r="P238" s="181">
        <f>SUM(P239:P244)</f>
        <v>0</v>
      </c>
      <c r="Q238" s="180"/>
      <c r="R238" s="181">
        <f>SUM(R239:R244)</f>
        <v>0</v>
      </c>
      <c r="S238" s="180"/>
      <c r="T238" s="182">
        <f>SUM(T239:T244)</f>
        <v>0</v>
      </c>
      <c r="AR238" s="183" t="s">
        <v>85</v>
      </c>
      <c r="AT238" s="184" t="s">
        <v>76</v>
      </c>
      <c r="AU238" s="184" t="s">
        <v>85</v>
      </c>
      <c r="AY238" s="183" t="s">
        <v>160</v>
      </c>
      <c r="BK238" s="185">
        <f>SUM(BK239:BK244)</f>
        <v>0</v>
      </c>
    </row>
    <row r="239" spans="1:65" s="2" customFormat="1" ht="21.75" customHeight="1">
      <c r="A239" s="35"/>
      <c r="B239" s="36"/>
      <c r="C239" s="186" t="s">
        <v>1075</v>
      </c>
      <c r="D239" s="186" t="s">
        <v>161</v>
      </c>
      <c r="E239" s="187" t="s">
        <v>1076</v>
      </c>
      <c r="F239" s="188" t="s">
        <v>1077</v>
      </c>
      <c r="G239" s="189" t="s">
        <v>217</v>
      </c>
      <c r="H239" s="190">
        <v>3.924</v>
      </c>
      <c r="I239" s="191"/>
      <c r="J239" s="192">
        <f>ROUND(I239*H239,2)</f>
        <v>0</v>
      </c>
      <c r="K239" s="193"/>
      <c r="L239" s="40"/>
      <c r="M239" s="194" t="s">
        <v>1</v>
      </c>
      <c r="N239" s="195" t="s">
        <v>42</v>
      </c>
      <c r="O239" s="72"/>
      <c r="P239" s="196">
        <f>O239*H239</f>
        <v>0</v>
      </c>
      <c r="Q239" s="196">
        <v>0</v>
      </c>
      <c r="R239" s="196">
        <f>Q239*H239</f>
        <v>0</v>
      </c>
      <c r="S239" s="196">
        <v>0</v>
      </c>
      <c r="T239" s="197">
        <f>S239*H239</f>
        <v>0</v>
      </c>
      <c r="U239" s="35"/>
      <c r="V239" s="35"/>
      <c r="W239" s="35"/>
      <c r="X239" s="35"/>
      <c r="Y239" s="35"/>
      <c r="Z239" s="35"/>
      <c r="AA239" s="35"/>
      <c r="AB239" s="35"/>
      <c r="AC239" s="35"/>
      <c r="AD239" s="35"/>
      <c r="AE239" s="35"/>
      <c r="AR239" s="198" t="s">
        <v>165</v>
      </c>
      <c r="AT239" s="198" t="s">
        <v>161</v>
      </c>
      <c r="AU239" s="198" t="s">
        <v>87</v>
      </c>
      <c r="AY239" s="18" t="s">
        <v>160</v>
      </c>
      <c r="BE239" s="199">
        <f>IF(N239="základní",J239,0)</f>
        <v>0</v>
      </c>
      <c r="BF239" s="199">
        <f>IF(N239="snížená",J239,0)</f>
        <v>0</v>
      </c>
      <c r="BG239" s="199">
        <f>IF(N239="zákl. přenesená",J239,0)</f>
        <v>0</v>
      </c>
      <c r="BH239" s="199">
        <f>IF(N239="sníž. přenesená",J239,0)</f>
        <v>0</v>
      </c>
      <c r="BI239" s="199">
        <f>IF(N239="nulová",J239,0)</f>
        <v>0</v>
      </c>
      <c r="BJ239" s="18" t="s">
        <v>85</v>
      </c>
      <c r="BK239" s="199">
        <f>ROUND(I239*H239,2)</f>
        <v>0</v>
      </c>
      <c r="BL239" s="18" t="s">
        <v>165</v>
      </c>
      <c r="BM239" s="198" t="s">
        <v>1078</v>
      </c>
    </row>
    <row r="240" spans="2:51" s="13" customFormat="1" ht="11.25">
      <c r="B240" s="202"/>
      <c r="C240" s="203"/>
      <c r="D240" s="204" t="s">
        <v>181</v>
      </c>
      <c r="E240" s="205" t="s">
        <v>1</v>
      </c>
      <c r="F240" s="206" t="s">
        <v>1079</v>
      </c>
      <c r="G240" s="203"/>
      <c r="H240" s="207">
        <v>3.924</v>
      </c>
      <c r="I240" s="208"/>
      <c r="J240" s="203"/>
      <c r="K240" s="203"/>
      <c r="L240" s="209"/>
      <c r="M240" s="210"/>
      <c r="N240" s="211"/>
      <c r="O240" s="211"/>
      <c r="P240" s="211"/>
      <c r="Q240" s="211"/>
      <c r="R240" s="211"/>
      <c r="S240" s="211"/>
      <c r="T240" s="212"/>
      <c r="AT240" s="213" t="s">
        <v>181</v>
      </c>
      <c r="AU240" s="213" t="s">
        <v>87</v>
      </c>
      <c r="AV240" s="13" t="s">
        <v>87</v>
      </c>
      <c r="AW240" s="13" t="s">
        <v>32</v>
      </c>
      <c r="AX240" s="13" t="s">
        <v>85</v>
      </c>
      <c r="AY240" s="213" t="s">
        <v>160</v>
      </c>
    </row>
    <row r="241" spans="1:65" s="2" customFormat="1" ht="21.75" customHeight="1">
      <c r="A241" s="35"/>
      <c r="B241" s="36"/>
      <c r="C241" s="186" t="s">
        <v>1080</v>
      </c>
      <c r="D241" s="186" t="s">
        <v>161</v>
      </c>
      <c r="E241" s="187" t="s">
        <v>234</v>
      </c>
      <c r="F241" s="188" t="s">
        <v>235</v>
      </c>
      <c r="G241" s="189" t="s">
        <v>217</v>
      </c>
      <c r="H241" s="190">
        <v>22.477</v>
      </c>
      <c r="I241" s="191"/>
      <c r="J241" s="192">
        <f>ROUND(I241*H241,2)</f>
        <v>0</v>
      </c>
      <c r="K241" s="193"/>
      <c r="L241" s="40"/>
      <c r="M241" s="194" t="s">
        <v>1</v>
      </c>
      <c r="N241" s="195" t="s">
        <v>42</v>
      </c>
      <c r="O241" s="72"/>
      <c r="P241" s="196">
        <f>O241*H241</f>
        <v>0</v>
      </c>
      <c r="Q241" s="196">
        <v>0</v>
      </c>
      <c r="R241" s="196">
        <f>Q241*H241</f>
        <v>0</v>
      </c>
      <c r="S241" s="196">
        <v>0</v>
      </c>
      <c r="T241" s="197">
        <f>S241*H241</f>
        <v>0</v>
      </c>
      <c r="U241" s="35"/>
      <c r="V241" s="35"/>
      <c r="W241" s="35"/>
      <c r="X241" s="35"/>
      <c r="Y241" s="35"/>
      <c r="Z241" s="35"/>
      <c r="AA241" s="35"/>
      <c r="AB241" s="35"/>
      <c r="AC241" s="35"/>
      <c r="AD241" s="35"/>
      <c r="AE241" s="35"/>
      <c r="AR241" s="198" t="s">
        <v>165</v>
      </c>
      <c r="AT241" s="198" t="s">
        <v>161</v>
      </c>
      <c r="AU241" s="198" t="s">
        <v>87</v>
      </c>
      <c r="AY241" s="18" t="s">
        <v>160</v>
      </c>
      <c r="BE241" s="199">
        <f>IF(N241="základní",J241,0)</f>
        <v>0</v>
      </c>
      <c r="BF241" s="199">
        <f>IF(N241="snížená",J241,0)</f>
        <v>0</v>
      </c>
      <c r="BG241" s="199">
        <f>IF(N241="zákl. přenesená",J241,0)</f>
        <v>0</v>
      </c>
      <c r="BH241" s="199">
        <f>IF(N241="sníž. přenesená",J241,0)</f>
        <v>0</v>
      </c>
      <c r="BI241" s="199">
        <f>IF(N241="nulová",J241,0)</f>
        <v>0</v>
      </c>
      <c r="BJ241" s="18" t="s">
        <v>85</v>
      </c>
      <c r="BK241" s="199">
        <f>ROUND(I241*H241,2)</f>
        <v>0</v>
      </c>
      <c r="BL241" s="18" t="s">
        <v>165</v>
      </c>
      <c r="BM241" s="198" t="s">
        <v>1081</v>
      </c>
    </row>
    <row r="242" spans="1:65" s="2" customFormat="1" ht="21.75" customHeight="1">
      <c r="A242" s="35"/>
      <c r="B242" s="36"/>
      <c r="C242" s="186" t="s">
        <v>1082</v>
      </c>
      <c r="D242" s="186" t="s">
        <v>161</v>
      </c>
      <c r="E242" s="187" t="s">
        <v>238</v>
      </c>
      <c r="F242" s="188" t="s">
        <v>239</v>
      </c>
      <c r="G242" s="189" t="s">
        <v>217</v>
      </c>
      <c r="H242" s="190">
        <v>292.201</v>
      </c>
      <c r="I242" s="191"/>
      <c r="J242" s="192">
        <f>ROUND(I242*H242,2)</f>
        <v>0</v>
      </c>
      <c r="K242" s="193"/>
      <c r="L242" s="40"/>
      <c r="M242" s="194" t="s">
        <v>1</v>
      </c>
      <c r="N242" s="195" t="s">
        <v>42</v>
      </c>
      <c r="O242" s="72"/>
      <c r="P242" s="196">
        <f>O242*H242</f>
        <v>0</v>
      </c>
      <c r="Q242" s="196">
        <v>0</v>
      </c>
      <c r="R242" s="196">
        <f>Q242*H242</f>
        <v>0</v>
      </c>
      <c r="S242" s="196">
        <v>0</v>
      </c>
      <c r="T242" s="197">
        <f>S242*H242</f>
        <v>0</v>
      </c>
      <c r="U242" s="35"/>
      <c r="V242" s="35"/>
      <c r="W242" s="35"/>
      <c r="X242" s="35"/>
      <c r="Y242" s="35"/>
      <c r="Z242" s="35"/>
      <c r="AA242" s="35"/>
      <c r="AB242" s="35"/>
      <c r="AC242" s="35"/>
      <c r="AD242" s="35"/>
      <c r="AE242" s="35"/>
      <c r="AR242" s="198" t="s">
        <v>165</v>
      </c>
      <c r="AT242" s="198" t="s">
        <v>161</v>
      </c>
      <c r="AU242" s="198" t="s">
        <v>87</v>
      </c>
      <c r="AY242" s="18" t="s">
        <v>160</v>
      </c>
      <c r="BE242" s="199">
        <f>IF(N242="základní",J242,0)</f>
        <v>0</v>
      </c>
      <c r="BF242" s="199">
        <f>IF(N242="snížená",J242,0)</f>
        <v>0</v>
      </c>
      <c r="BG242" s="199">
        <f>IF(N242="zákl. přenesená",J242,0)</f>
        <v>0</v>
      </c>
      <c r="BH242" s="199">
        <f>IF(N242="sníž. přenesená",J242,0)</f>
        <v>0</v>
      </c>
      <c r="BI242" s="199">
        <f>IF(N242="nulová",J242,0)</f>
        <v>0</v>
      </c>
      <c r="BJ242" s="18" t="s">
        <v>85</v>
      </c>
      <c r="BK242" s="199">
        <f>ROUND(I242*H242,2)</f>
        <v>0</v>
      </c>
      <c r="BL242" s="18" t="s">
        <v>165</v>
      </c>
      <c r="BM242" s="198" t="s">
        <v>1083</v>
      </c>
    </row>
    <row r="243" spans="2:51" s="13" customFormat="1" ht="11.25">
      <c r="B243" s="202"/>
      <c r="C243" s="203"/>
      <c r="D243" s="204" t="s">
        <v>181</v>
      </c>
      <c r="E243" s="203"/>
      <c r="F243" s="206" t="s">
        <v>1084</v>
      </c>
      <c r="G243" s="203"/>
      <c r="H243" s="207">
        <v>292.201</v>
      </c>
      <c r="I243" s="208"/>
      <c r="J243" s="203"/>
      <c r="K243" s="203"/>
      <c r="L243" s="209"/>
      <c r="M243" s="210"/>
      <c r="N243" s="211"/>
      <c r="O243" s="211"/>
      <c r="P243" s="211"/>
      <c r="Q243" s="211"/>
      <c r="R243" s="211"/>
      <c r="S243" s="211"/>
      <c r="T243" s="212"/>
      <c r="AT243" s="213" t="s">
        <v>181</v>
      </c>
      <c r="AU243" s="213" t="s">
        <v>87</v>
      </c>
      <c r="AV243" s="13" t="s">
        <v>87</v>
      </c>
      <c r="AW243" s="13" t="s">
        <v>4</v>
      </c>
      <c r="AX243" s="13" t="s">
        <v>85</v>
      </c>
      <c r="AY243" s="213" t="s">
        <v>160</v>
      </c>
    </row>
    <row r="244" spans="1:65" s="2" customFormat="1" ht="33" customHeight="1">
      <c r="A244" s="35"/>
      <c r="B244" s="36"/>
      <c r="C244" s="186" t="s">
        <v>1085</v>
      </c>
      <c r="D244" s="186" t="s">
        <v>161</v>
      </c>
      <c r="E244" s="187" t="s">
        <v>244</v>
      </c>
      <c r="F244" s="188" t="s">
        <v>245</v>
      </c>
      <c r="G244" s="189" t="s">
        <v>217</v>
      </c>
      <c r="H244" s="190">
        <v>22.477</v>
      </c>
      <c r="I244" s="191"/>
      <c r="J244" s="192">
        <f>ROUND(I244*H244,2)</f>
        <v>0</v>
      </c>
      <c r="K244" s="193"/>
      <c r="L244" s="40"/>
      <c r="M244" s="194" t="s">
        <v>1</v>
      </c>
      <c r="N244" s="195" t="s">
        <v>42</v>
      </c>
      <c r="O244" s="72"/>
      <c r="P244" s="196">
        <f>O244*H244</f>
        <v>0</v>
      </c>
      <c r="Q244" s="196">
        <v>0</v>
      </c>
      <c r="R244" s="196">
        <f>Q244*H244</f>
        <v>0</v>
      </c>
      <c r="S244" s="196">
        <v>0</v>
      </c>
      <c r="T244" s="197">
        <f>S244*H244</f>
        <v>0</v>
      </c>
      <c r="U244" s="35"/>
      <c r="V244" s="35"/>
      <c r="W244" s="35"/>
      <c r="X244" s="35"/>
      <c r="Y244" s="35"/>
      <c r="Z244" s="35"/>
      <c r="AA244" s="35"/>
      <c r="AB244" s="35"/>
      <c r="AC244" s="35"/>
      <c r="AD244" s="35"/>
      <c r="AE244" s="35"/>
      <c r="AR244" s="198" t="s">
        <v>165</v>
      </c>
      <c r="AT244" s="198" t="s">
        <v>161</v>
      </c>
      <c r="AU244" s="198" t="s">
        <v>87</v>
      </c>
      <c r="AY244" s="18" t="s">
        <v>160</v>
      </c>
      <c r="BE244" s="199">
        <f>IF(N244="základní",J244,0)</f>
        <v>0</v>
      </c>
      <c r="BF244" s="199">
        <f>IF(N244="snížená",J244,0)</f>
        <v>0</v>
      </c>
      <c r="BG244" s="199">
        <f>IF(N244="zákl. přenesená",J244,0)</f>
        <v>0</v>
      </c>
      <c r="BH244" s="199">
        <f>IF(N244="sníž. přenesená",J244,0)</f>
        <v>0</v>
      </c>
      <c r="BI244" s="199">
        <f>IF(N244="nulová",J244,0)</f>
        <v>0</v>
      </c>
      <c r="BJ244" s="18" t="s">
        <v>85</v>
      </c>
      <c r="BK244" s="199">
        <f>ROUND(I244*H244,2)</f>
        <v>0</v>
      </c>
      <c r="BL244" s="18" t="s">
        <v>165</v>
      </c>
      <c r="BM244" s="198" t="s">
        <v>1086</v>
      </c>
    </row>
    <row r="245" spans="2:63" s="12" customFormat="1" ht="22.9" customHeight="1">
      <c r="B245" s="172"/>
      <c r="C245" s="173"/>
      <c r="D245" s="174" t="s">
        <v>76</v>
      </c>
      <c r="E245" s="200" t="s">
        <v>555</v>
      </c>
      <c r="F245" s="200" t="s">
        <v>556</v>
      </c>
      <c r="G245" s="173"/>
      <c r="H245" s="173"/>
      <c r="I245" s="176"/>
      <c r="J245" s="201">
        <f>BK245</f>
        <v>0</v>
      </c>
      <c r="K245" s="173"/>
      <c r="L245" s="178"/>
      <c r="M245" s="179"/>
      <c r="N245" s="180"/>
      <c r="O245" s="180"/>
      <c r="P245" s="181">
        <f>SUM(P246:P247)</f>
        <v>0</v>
      </c>
      <c r="Q245" s="180"/>
      <c r="R245" s="181">
        <f>SUM(R246:R247)</f>
        <v>0</v>
      </c>
      <c r="S245" s="180"/>
      <c r="T245" s="182">
        <f>SUM(T246:T247)</f>
        <v>0</v>
      </c>
      <c r="AR245" s="183" t="s">
        <v>85</v>
      </c>
      <c r="AT245" s="184" t="s">
        <v>76</v>
      </c>
      <c r="AU245" s="184" t="s">
        <v>85</v>
      </c>
      <c r="AY245" s="183" t="s">
        <v>160</v>
      </c>
      <c r="BK245" s="185">
        <f>SUM(BK246:BK247)</f>
        <v>0</v>
      </c>
    </row>
    <row r="246" spans="1:65" s="2" customFormat="1" ht="21.75" customHeight="1">
      <c r="A246" s="35"/>
      <c r="B246" s="36"/>
      <c r="C246" s="186" t="s">
        <v>473</v>
      </c>
      <c r="D246" s="186" t="s">
        <v>161</v>
      </c>
      <c r="E246" s="187" t="s">
        <v>1087</v>
      </c>
      <c r="F246" s="188" t="s">
        <v>1088</v>
      </c>
      <c r="G246" s="189" t="s">
        <v>217</v>
      </c>
      <c r="H246" s="190">
        <v>14.482</v>
      </c>
      <c r="I246" s="191"/>
      <c r="J246" s="192">
        <f>ROUND(I246*H246,2)</f>
        <v>0</v>
      </c>
      <c r="K246" s="193"/>
      <c r="L246" s="40"/>
      <c r="M246" s="194" t="s">
        <v>1</v>
      </c>
      <c r="N246" s="195" t="s">
        <v>42</v>
      </c>
      <c r="O246" s="72"/>
      <c r="P246" s="196">
        <f>O246*H246</f>
        <v>0</v>
      </c>
      <c r="Q246" s="196">
        <v>0</v>
      </c>
      <c r="R246" s="196">
        <f>Q246*H246</f>
        <v>0</v>
      </c>
      <c r="S246" s="196">
        <v>0</v>
      </c>
      <c r="T246" s="197">
        <f>S246*H246</f>
        <v>0</v>
      </c>
      <c r="U246" s="35"/>
      <c r="V246" s="35"/>
      <c r="W246" s="35"/>
      <c r="X246" s="35"/>
      <c r="Y246" s="35"/>
      <c r="Z246" s="35"/>
      <c r="AA246" s="35"/>
      <c r="AB246" s="35"/>
      <c r="AC246" s="35"/>
      <c r="AD246" s="35"/>
      <c r="AE246" s="35"/>
      <c r="AR246" s="198" t="s">
        <v>165</v>
      </c>
      <c r="AT246" s="198" t="s">
        <v>161</v>
      </c>
      <c r="AU246" s="198" t="s">
        <v>87</v>
      </c>
      <c r="AY246" s="18" t="s">
        <v>160</v>
      </c>
      <c r="BE246" s="199">
        <f>IF(N246="základní",J246,0)</f>
        <v>0</v>
      </c>
      <c r="BF246" s="199">
        <f>IF(N246="snížená",J246,0)</f>
        <v>0</v>
      </c>
      <c r="BG246" s="199">
        <f>IF(N246="zákl. přenesená",J246,0)</f>
        <v>0</v>
      </c>
      <c r="BH246" s="199">
        <f>IF(N246="sníž. přenesená",J246,0)</f>
        <v>0</v>
      </c>
      <c r="BI246" s="199">
        <f>IF(N246="nulová",J246,0)</f>
        <v>0</v>
      </c>
      <c r="BJ246" s="18" t="s">
        <v>85</v>
      </c>
      <c r="BK246" s="199">
        <f>ROUND(I246*H246,2)</f>
        <v>0</v>
      </c>
      <c r="BL246" s="18" t="s">
        <v>165</v>
      </c>
      <c r="BM246" s="198" t="s">
        <v>1089</v>
      </c>
    </row>
    <row r="247" spans="1:65" s="2" customFormat="1" ht="21.75" customHeight="1">
      <c r="A247" s="35"/>
      <c r="B247" s="36"/>
      <c r="C247" s="186" t="s">
        <v>1090</v>
      </c>
      <c r="D247" s="186" t="s">
        <v>161</v>
      </c>
      <c r="E247" s="187" t="s">
        <v>1091</v>
      </c>
      <c r="F247" s="188" t="s">
        <v>1092</v>
      </c>
      <c r="G247" s="189" t="s">
        <v>217</v>
      </c>
      <c r="H247" s="190">
        <v>14.482</v>
      </c>
      <c r="I247" s="191"/>
      <c r="J247" s="192">
        <f>ROUND(I247*H247,2)</f>
        <v>0</v>
      </c>
      <c r="K247" s="193"/>
      <c r="L247" s="40"/>
      <c r="M247" s="194" t="s">
        <v>1</v>
      </c>
      <c r="N247" s="195" t="s">
        <v>42</v>
      </c>
      <c r="O247" s="72"/>
      <c r="P247" s="196">
        <f>O247*H247</f>
        <v>0</v>
      </c>
      <c r="Q247" s="196">
        <v>0</v>
      </c>
      <c r="R247" s="196">
        <f>Q247*H247</f>
        <v>0</v>
      </c>
      <c r="S247" s="196">
        <v>0</v>
      </c>
      <c r="T247" s="197">
        <f>S247*H247</f>
        <v>0</v>
      </c>
      <c r="U247" s="35"/>
      <c r="V247" s="35"/>
      <c r="W247" s="35"/>
      <c r="X247" s="35"/>
      <c r="Y247" s="35"/>
      <c r="Z247" s="35"/>
      <c r="AA247" s="35"/>
      <c r="AB247" s="35"/>
      <c r="AC247" s="35"/>
      <c r="AD247" s="35"/>
      <c r="AE247" s="35"/>
      <c r="AR247" s="198" t="s">
        <v>165</v>
      </c>
      <c r="AT247" s="198" t="s">
        <v>161</v>
      </c>
      <c r="AU247" s="198" t="s">
        <v>87</v>
      </c>
      <c r="AY247" s="18" t="s">
        <v>160</v>
      </c>
      <c r="BE247" s="199">
        <f>IF(N247="základní",J247,0)</f>
        <v>0</v>
      </c>
      <c r="BF247" s="199">
        <f>IF(N247="snížená",J247,0)</f>
        <v>0</v>
      </c>
      <c r="BG247" s="199">
        <f>IF(N247="zákl. přenesená",J247,0)</f>
        <v>0</v>
      </c>
      <c r="BH247" s="199">
        <f>IF(N247="sníž. přenesená",J247,0)</f>
        <v>0</v>
      </c>
      <c r="BI247" s="199">
        <f>IF(N247="nulová",J247,0)</f>
        <v>0</v>
      </c>
      <c r="BJ247" s="18" t="s">
        <v>85</v>
      </c>
      <c r="BK247" s="199">
        <f>ROUND(I247*H247,2)</f>
        <v>0</v>
      </c>
      <c r="BL247" s="18" t="s">
        <v>165</v>
      </c>
      <c r="BM247" s="198" t="s">
        <v>1093</v>
      </c>
    </row>
    <row r="248" spans="2:63" s="12" customFormat="1" ht="25.9" customHeight="1">
      <c r="B248" s="172"/>
      <c r="C248" s="173"/>
      <c r="D248" s="174" t="s">
        <v>76</v>
      </c>
      <c r="E248" s="175" t="s">
        <v>1094</v>
      </c>
      <c r="F248" s="175" t="s">
        <v>1095</v>
      </c>
      <c r="G248" s="173"/>
      <c r="H248" s="173"/>
      <c r="I248" s="176"/>
      <c r="J248" s="177">
        <f>BK248</f>
        <v>0</v>
      </c>
      <c r="K248" s="173"/>
      <c r="L248" s="178"/>
      <c r="M248" s="179"/>
      <c r="N248" s="180"/>
      <c r="O248" s="180"/>
      <c r="P248" s="181">
        <f>SUM(P249:P252)</f>
        <v>0</v>
      </c>
      <c r="Q248" s="180"/>
      <c r="R248" s="181">
        <f>SUM(R249:R252)</f>
        <v>0.00107</v>
      </c>
      <c r="S248" s="180"/>
      <c r="T248" s="182">
        <f>SUM(T249:T252)</f>
        <v>18.55257</v>
      </c>
      <c r="AR248" s="183" t="s">
        <v>87</v>
      </c>
      <c r="AT248" s="184" t="s">
        <v>76</v>
      </c>
      <c r="AU248" s="184" t="s">
        <v>77</v>
      </c>
      <c r="AY248" s="183" t="s">
        <v>160</v>
      </c>
      <c r="BK248" s="185">
        <f>SUM(BK249:BK252)</f>
        <v>0</v>
      </c>
    </row>
    <row r="249" spans="1:65" s="2" customFormat="1" ht="16.5" customHeight="1">
      <c r="A249" s="35"/>
      <c r="B249" s="36"/>
      <c r="C249" s="186" t="s">
        <v>477</v>
      </c>
      <c r="D249" s="186" t="s">
        <v>161</v>
      </c>
      <c r="E249" s="187" t="s">
        <v>1096</v>
      </c>
      <c r="F249" s="188" t="s">
        <v>1097</v>
      </c>
      <c r="G249" s="189" t="s">
        <v>164</v>
      </c>
      <c r="H249" s="190">
        <v>1</v>
      </c>
      <c r="I249" s="191"/>
      <c r="J249" s="192">
        <f>ROUND(I249*H249,2)</f>
        <v>0</v>
      </c>
      <c r="K249" s="193"/>
      <c r="L249" s="40"/>
      <c r="M249" s="194" t="s">
        <v>1</v>
      </c>
      <c r="N249" s="195" t="s">
        <v>42</v>
      </c>
      <c r="O249" s="72"/>
      <c r="P249" s="196">
        <f>O249*H249</f>
        <v>0</v>
      </c>
      <c r="Q249" s="196">
        <v>0.00107</v>
      </c>
      <c r="R249" s="196">
        <f>Q249*H249</f>
        <v>0.00107</v>
      </c>
      <c r="S249" s="196">
        <v>0</v>
      </c>
      <c r="T249" s="197">
        <f>S249*H249</f>
        <v>0</v>
      </c>
      <c r="U249" s="35"/>
      <c r="V249" s="35"/>
      <c r="W249" s="35"/>
      <c r="X249" s="35"/>
      <c r="Y249" s="35"/>
      <c r="Z249" s="35"/>
      <c r="AA249" s="35"/>
      <c r="AB249" s="35"/>
      <c r="AC249" s="35"/>
      <c r="AD249" s="35"/>
      <c r="AE249" s="35"/>
      <c r="AR249" s="198" t="s">
        <v>237</v>
      </c>
      <c r="AT249" s="198" t="s">
        <v>161</v>
      </c>
      <c r="AU249" s="198" t="s">
        <v>85</v>
      </c>
      <c r="AY249" s="18" t="s">
        <v>160</v>
      </c>
      <c r="BE249" s="199">
        <f>IF(N249="základní",J249,0)</f>
        <v>0</v>
      </c>
      <c r="BF249" s="199">
        <f>IF(N249="snížená",J249,0)</f>
        <v>0</v>
      </c>
      <c r="BG249" s="199">
        <f>IF(N249="zákl. přenesená",J249,0)</f>
        <v>0</v>
      </c>
      <c r="BH249" s="199">
        <f>IF(N249="sníž. přenesená",J249,0)</f>
        <v>0</v>
      </c>
      <c r="BI249" s="199">
        <f>IF(N249="nulová",J249,0)</f>
        <v>0</v>
      </c>
      <c r="BJ249" s="18" t="s">
        <v>85</v>
      </c>
      <c r="BK249" s="199">
        <f>ROUND(I249*H249,2)</f>
        <v>0</v>
      </c>
      <c r="BL249" s="18" t="s">
        <v>237</v>
      </c>
      <c r="BM249" s="198" t="s">
        <v>1098</v>
      </c>
    </row>
    <row r="250" spans="1:47" s="2" customFormat="1" ht="19.5">
      <c r="A250" s="35"/>
      <c r="B250" s="36"/>
      <c r="C250" s="37"/>
      <c r="D250" s="204" t="s">
        <v>187</v>
      </c>
      <c r="E250" s="37"/>
      <c r="F250" s="214" t="s">
        <v>1099</v>
      </c>
      <c r="G250" s="37"/>
      <c r="H250" s="37"/>
      <c r="I250" s="215"/>
      <c r="J250" s="37"/>
      <c r="K250" s="37"/>
      <c r="L250" s="40"/>
      <c r="M250" s="216"/>
      <c r="N250" s="217"/>
      <c r="O250" s="72"/>
      <c r="P250" s="72"/>
      <c r="Q250" s="72"/>
      <c r="R250" s="72"/>
      <c r="S250" s="72"/>
      <c r="T250" s="73"/>
      <c r="U250" s="35"/>
      <c r="V250" s="35"/>
      <c r="W250" s="35"/>
      <c r="X250" s="35"/>
      <c r="Y250" s="35"/>
      <c r="Z250" s="35"/>
      <c r="AA250" s="35"/>
      <c r="AB250" s="35"/>
      <c r="AC250" s="35"/>
      <c r="AD250" s="35"/>
      <c r="AE250" s="35"/>
      <c r="AT250" s="18" t="s">
        <v>187</v>
      </c>
      <c r="AU250" s="18" t="s">
        <v>85</v>
      </c>
    </row>
    <row r="251" spans="1:65" s="2" customFormat="1" ht="16.5" customHeight="1">
      <c r="A251" s="35"/>
      <c r="B251" s="36"/>
      <c r="C251" s="186" t="s">
        <v>1100</v>
      </c>
      <c r="D251" s="186" t="s">
        <v>161</v>
      </c>
      <c r="E251" s="187" t="s">
        <v>1101</v>
      </c>
      <c r="F251" s="188" t="s">
        <v>1102</v>
      </c>
      <c r="G251" s="189" t="s">
        <v>210</v>
      </c>
      <c r="H251" s="190">
        <v>93</v>
      </c>
      <c r="I251" s="191"/>
      <c r="J251" s="192">
        <f>ROUND(I251*H251,2)</f>
        <v>0</v>
      </c>
      <c r="K251" s="193"/>
      <c r="L251" s="40"/>
      <c r="M251" s="194" t="s">
        <v>1</v>
      </c>
      <c r="N251" s="195" t="s">
        <v>42</v>
      </c>
      <c r="O251" s="72"/>
      <c r="P251" s="196">
        <f>O251*H251</f>
        <v>0</v>
      </c>
      <c r="Q251" s="196">
        <v>0</v>
      </c>
      <c r="R251" s="196">
        <f>Q251*H251</f>
        <v>0</v>
      </c>
      <c r="S251" s="196">
        <v>0.19949</v>
      </c>
      <c r="T251" s="197">
        <f>S251*H251</f>
        <v>18.55257</v>
      </c>
      <c r="U251" s="35"/>
      <c r="V251" s="35"/>
      <c r="W251" s="35"/>
      <c r="X251" s="35"/>
      <c r="Y251" s="35"/>
      <c r="Z251" s="35"/>
      <c r="AA251" s="35"/>
      <c r="AB251" s="35"/>
      <c r="AC251" s="35"/>
      <c r="AD251" s="35"/>
      <c r="AE251" s="35"/>
      <c r="AR251" s="198" t="s">
        <v>237</v>
      </c>
      <c r="AT251" s="198" t="s">
        <v>161</v>
      </c>
      <c r="AU251" s="198" t="s">
        <v>85</v>
      </c>
      <c r="AY251" s="18" t="s">
        <v>160</v>
      </c>
      <c r="BE251" s="199">
        <f>IF(N251="základní",J251,0)</f>
        <v>0</v>
      </c>
      <c r="BF251" s="199">
        <f>IF(N251="snížená",J251,0)</f>
        <v>0</v>
      </c>
      <c r="BG251" s="199">
        <f>IF(N251="zákl. přenesená",J251,0)</f>
        <v>0</v>
      </c>
      <c r="BH251" s="199">
        <f>IF(N251="sníž. přenesená",J251,0)</f>
        <v>0</v>
      </c>
      <c r="BI251" s="199">
        <f>IF(N251="nulová",J251,0)</f>
        <v>0</v>
      </c>
      <c r="BJ251" s="18" t="s">
        <v>85</v>
      </c>
      <c r="BK251" s="199">
        <f>ROUND(I251*H251,2)</f>
        <v>0</v>
      </c>
      <c r="BL251" s="18" t="s">
        <v>237</v>
      </c>
      <c r="BM251" s="198" t="s">
        <v>1103</v>
      </c>
    </row>
    <row r="252" spans="1:47" s="2" customFormat="1" ht="19.5">
      <c r="A252" s="35"/>
      <c r="B252" s="36"/>
      <c r="C252" s="37"/>
      <c r="D252" s="204" t="s">
        <v>187</v>
      </c>
      <c r="E252" s="37"/>
      <c r="F252" s="214" t="s">
        <v>1104</v>
      </c>
      <c r="G252" s="37"/>
      <c r="H252" s="37"/>
      <c r="I252" s="215"/>
      <c r="J252" s="37"/>
      <c r="K252" s="37"/>
      <c r="L252" s="40"/>
      <c r="M252" s="216"/>
      <c r="N252" s="217"/>
      <c r="O252" s="72"/>
      <c r="P252" s="72"/>
      <c r="Q252" s="72"/>
      <c r="R252" s="72"/>
      <c r="S252" s="72"/>
      <c r="T252" s="73"/>
      <c r="U252" s="35"/>
      <c r="V252" s="35"/>
      <c r="W252" s="35"/>
      <c r="X252" s="35"/>
      <c r="Y252" s="35"/>
      <c r="Z252" s="35"/>
      <c r="AA252" s="35"/>
      <c r="AB252" s="35"/>
      <c r="AC252" s="35"/>
      <c r="AD252" s="35"/>
      <c r="AE252" s="35"/>
      <c r="AT252" s="18" t="s">
        <v>187</v>
      </c>
      <c r="AU252" s="18" t="s">
        <v>85</v>
      </c>
    </row>
    <row r="253" spans="2:63" s="12" customFormat="1" ht="25.9" customHeight="1">
      <c r="B253" s="172"/>
      <c r="C253" s="173"/>
      <c r="D253" s="174" t="s">
        <v>76</v>
      </c>
      <c r="E253" s="175" t="s">
        <v>1105</v>
      </c>
      <c r="F253" s="175" t="s">
        <v>1106</v>
      </c>
      <c r="G253" s="173"/>
      <c r="H253" s="173"/>
      <c r="I253" s="176"/>
      <c r="J253" s="177">
        <f>BK253</f>
        <v>0</v>
      </c>
      <c r="K253" s="173"/>
      <c r="L253" s="178"/>
      <c r="M253" s="179"/>
      <c r="N253" s="180"/>
      <c r="O253" s="180"/>
      <c r="P253" s="181">
        <f>P254</f>
        <v>0</v>
      </c>
      <c r="Q253" s="180"/>
      <c r="R253" s="181">
        <f>R254</f>
        <v>0</v>
      </c>
      <c r="S253" s="180"/>
      <c r="T253" s="182">
        <f>T254</f>
        <v>0</v>
      </c>
      <c r="AR253" s="183" t="s">
        <v>183</v>
      </c>
      <c r="AT253" s="184" t="s">
        <v>76</v>
      </c>
      <c r="AU253" s="184" t="s">
        <v>77</v>
      </c>
      <c r="AY253" s="183" t="s">
        <v>160</v>
      </c>
      <c r="BK253" s="185">
        <f>BK254</f>
        <v>0</v>
      </c>
    </row>
    <row r="254" spans="2:63" s="12" customFormat="1" ht="22.9" customHeight="1">
      <c r="B254" s="172"/>
      <c r="C254" s="173"/>
      <c r="D254" s="174" t="s">
        <v>76</v>
      </c>
      <c r="E254" s="200" t="s">
        <v>1107</v>
      </c>
      <c r="F254" s="200" t="s">
        <v>1108</v>
      </c>
      <c r="G254" s="173"/>
      <c r="H254" s="173"/>
      <c r="I254" s="176"/>
      <c r="J254" s="201">
        <f>BK254</f>
        <v>0</v>
      </c>
      <c r="K254" s="173"/>
      <c r="L254" s="178"/>
      <c r="M254" s="179"/>
      <c r="N254" s="180"/>
      <c r="O254" s="180"/>
      <c r="P254" s="181">
        <f>SUM(P255:P259)</f>
        <v>0</v>
      </c>
      <c r="Q254" s="180"/>
      <c r="R254" s="181">
        <f>SUM(R255:R259)</f>
        <v>0</v>
      </c>
      <c r="S254" s="180"/>
      <c r="T254" s="182">
        <f>SUM(T255:T259)</f>
        <v>0</v>
      </c>
      <c r="AR254" s="183" t="s">
        <v>183</v>
      </c>
      <c r="AT254" s="184" t="s">
        <v>76</v>
      </c>
      <c r="AU254" s="184" t="s">
        <v>85</v>
      </c>
      <c r="AY254" s="183" t="s">
        <v>160</v>
      </c>
      <c r="BK254" s="185">
        <f>SUM(BK255:BK259)</f>
        <v>0</v>
      </c>
    </row>
    <row r="255" spans="1:65" s="2" customFormat="1" ht="33.75" customHeight="1">
      <c r="A255" s="35"/>
      <c r="B255" s="36"/>
      <c r="C255" s="186" t="s">
        <v>499</v>
      </c>
      <c r="D255" s="186" t="s">
        <v>161</v>
      </c>
      <c r="E255" s="187" t="s">
        <v>1109</v>
      </c>
      <c r="F255" s="188" t="s">
        <v>1110</v>
      </c>
      <c r="G255" s="189" t="s">
        <v>452</v>
      </c>
      <c r="H255" s="190">
        <v>2</v>
      </c>
      <c r="I255" s="191"/>
      <c r="J255" s="192">
        <f>ROUND(I255*H255,2)</f>
        <v>0</v>
      </c>
      <c r="K255" s="193"/>
      <c r="L255" s="40"/>
      <c r="M255" s="194" t="s">
        <v>1</v>
      </c>
      <c r="N255" s="195" t="s">
        <v>42</v>
      </c>
      <c r="O255" s="72"/>
      <c r="P255" s="196">
        <f>O255*H255</f>
        <v>0</v>
      </c>
      <c r="Q255" s="196">
        <v>0</v>
      </c>
      <c r="R255" s="196">
        <f>Q255*H255</f>
        <v>0</v>
      </c>
      <c r="S255" s="196">
        <v>0</v>
      </c>
      <c r="T255" s="197">
        <f>S255*H255</f>
        <v>0</v>
      </c>
      <c r="U255" s="35"/>
      <c r="V255" s="35"/>
      <c r="W255" s="35"/>
      <c r="X255" s="35"/>
      <c r="Y255" s="35"/>
      <c r="Z255" s="35"/>
      <c r="AA255" s="35"/>
      <c r="AB255" s="35"/>
      <c r="AC255" s="35"/>
      <c r="AD255" s="35"/>
      <c r="AE255" s="35"/>
      <c r="AR255" s="198" t="s">
        <v>1111</v>
      </c>
      <c r="AT255" s="198" t="s">
        <v>161</v>
      </c>
      <c r="AU255" s="198" t="s">
        <v>87</v>
      </c>
      <c r="AY255" s="18" t="s">
        <v>160</v>
      </c>
      <c r="BE255" s="199">
        <f>IF(N255="základní",J255,0)</f>
        <v>0</v>
      </c>
      <c r="BF255" s="199">
        <f>IF(N255="snížená",J255,0)</f>
        <v>0</v>
      </c>
      <c r="BG255" s="199">
        <f>IF(N255="zákl. přenesená",J255,0)</f>
        <v>0</v>
      </c>
      <c r="BH255" s="199">
        <f>IF(N255="sníž. přenesená",J255,0)</f>
        <v>0</v>
      </c>
      <c r="BI255" s="199">
        <f>IF(N255="nulová",J255,0)</f>
        <v>0</v>
      </c>
      <c r="BJ255" s="18" t="s">
        <v>85</v>
      </c>
      <c r="BK255" s="199">
        <f>ROUND(I255*H255,2)</f>
        <v>0</v>
      </c>
      <c r="BL255" s="18" t="s">
        <v>1111</v>
      </c>
      <c r="BM255" s="198" t="s">
        <v>1112</v>
      </c>
    </row>
    <row r="256" spans="2:51" s="13" customFormat="1" ht="11.25">
      <c r="B256" s="202"/>
      <c r="C256" s="203"/>
      <c r="D256" s="204" t="s">
        <v>181</v>
      </c>
      <c r="E256" s="205" t="s">
        <v>1</v>
      </c>
      <c r="F256" s="206" t="s">
        <v>87</v>
      </c>
      <c r="G256" s="203"/>
      <c r="H256" s="207">
        <v>2</v>
      </c>
      <c r="I256" s="208"/>
      <c r="J256" s="203"/>
      <c r="K256" s="203"/>
      <c r="L256" s="209"/>
      <c r="M256" s="210"/>
      <c r="N256" s="211"/>
      <c r="O256" s="211"/>
      <c r="P256" s="211"/>
      <c r="Q256" s="211"/>
      <c r="R256" s="211"/>
      <c r="S256" s="211"/>
      <c r="T256" s="212"/>
      <c r="AT256" s="213" t="s">
        <v>181</v>
      </c>
      <c r="AU256" s="213" t="s">
        <v>87</v>
      </c>
      <c r="AV256" s="13" t="s">
        <v>87</v>
      </c>
      <c r="AW256" s="13" t="s">
        <v>32</v>
      </c>
      <c r="AX256" s="13" t="s">
        <v>85</v>
      </c>
      <c r="AY256" s="213" t="s">
        <v>160</v>
      </c>
    </row>
    <row r="257" spans="1:65" s="2" customFormat="1" ht="33.75" customHeight="1">
      <c r="A257" s="35"/>
      <c r="B257" s="36"/>
      <c r="C257" s="186" t="s">
        <v>1113</v>
      </c>
      <c r="D257" s="186" t="s">
        <v>161</v>
      </c>
      <c r="E257" s="187" t="s">
        <v>1114</v>
      </c>
      <c r="F257" s="188" t="s">
        <v>1115</v>
      </c>
      <c r="G257" s="189" t="s">
        <v>452</v>
      </c>
      <c r="H257" s="190">
        <v>2</v>
      </c>
      <c r="I257" s="191"/>
      <c r="J257" s="192">
        <f>ROUND(I257*H257,2)</f>
        <v>0</v>
      </c>
      <c r="K257" s="193"/>
      <c r="L257" s="40"/>
      <c r="M257" s="194" t="s">
        <v>1</v>
      </c>
      <c r="N257" s="195" t="s">
        <v>42</v>
      </c>
      <c r="O257" s="72"/>
      <c r="P257" s="196">
        <f>O257*H257</f>
        <v>0</v>
      </c>
      <c r="Q257" s="196">
        <v>0</v>
      </c>
      <c r="R257" s="196">
        <f>Q257*H257</f>
        <v>0</v>
      </c>
      <c r="S257" s="196">
        <v>0</v>
      </c>
      <c r="T257" s="197">
        <f>S257*H257</f>
        <v>0</v>
      </c>
      <c r="U257" s="35"/>
      <c r="V257" s="35"/>
      <c r="W257" s="35"/>
      <c r="X257" s="35"/>
      <c r="Y257" s="35"/>
      <c r="Z257" s="35"/>
      <c r="AA257" s="35"/>
      <c r="AB257" s="35"/>
      <c r="AC257" s="35"/>
      <c r="AD257" s="35"/>
      <c r="AE257" s="35"/>
      <c r="AR257" s="198" t="s">
        <v>1111</v>
      </c>
      <c r="AT257" s="198" t="s">
        <v>161</v>
      </c>
      <c r="AU257" s="198" t="s">
        <v>87</v>
      </c>
      <c r="AY257" s="18" t="s">
        <v>160</v>
      </c>
      <c r="BE257" s="199">
        <f>IF(N257="základní",J257,0)</f>
        <v>0</v>
      </c>
      <c r="BF257" s="199">
        <f>IF(N257="snížená",J257,0)</f>
        <v>0</v>
      </c>
      <c r="BG257" s="199">
        <f>IF(N257="zákl. přenesená",J257,0)</f>
        <v>0</v>
      </c>
      <c r="BH257" s="199">
        <f>IF(N257="sníž. přenesená",J257,0)</f>
        <v>0</v>
      </c>
      <c r="BI257" s="199">
        <f>IF(N257="nulová",J257,0)</f>
        <v>0</v>
      </c>
      <c r="BJ257" s="18" t="s">
        <v>85</v>
      </c>
      <c r="BK257" s="199">
        <f>ROUND(I257*H257,2)</f>
        <v>0</v>
      </c>
      <c r="BL257" s="18" t="s">
        <v>1111</v>
      </c>
      <c r="BM257" s="198" t="s">
        <v>1116</v>
      </c>
    </row>
    <row r="258" spans="2:51" s="13" customFormat="1" ht="11.25">
      <c r="B258" s="202"/>
      <c r="C258" s="203"/>
      <c r="D258" s="204" t="s">
        <v>181</v>
      </c>
      <c r="E258" s="205" t="s">
        <v>1</v>
      </c>
      <c r="F258" s="206" t="s">
        <v>87</v>
      </c>
      <c r="G258" s="203"/>
      <c r="H258" s="207">
        <v>2</v>
      </c>
      <c r="I258" s="208"/>
      <c r="J258" s="203"/>
      <c r="K258" s="203"/>
      <c r="L258" s="209"/>
      <c r="M258" s="210"/>
      <c r="N258" s="211"/>
      <c r="O258" s="211"/>
      <c r="P258" s="211"/>
      <c r="Q258" s="211"/>
      <c r="R258" s="211"/>
      <c r="S258" s="211"/>
      <c r="T258" s="212"/>
      <c r="AT258" s="213" t="s">
        <v>181</v>
      </c>
      <c r="AU258" s="213" t="s">
        <v>87</v>
      </c>
      <c r="AV258" s="13" t="s">
        <v>87</v>
      </c>
      <c r="AW258" s="13" t="s">
        <v>32</v>
      </c>
      <c r="AX258" s="13" t="s">
        <v>85</v>
      </c>
      <c r="AY258" s="213" t="s">
        <v>160</v>
      </c>
    </row>
    <row r="259" spans="1:65" s="2" customFormat="1" ht="21.75" customHeight="1">
      <c r="A259" s="35"/>
      <c r="B259" s="36"/>
      <c r="C259" s="186" t="s">
        <v>512</v>
      </c>
      <c r="D259" s="186" t="s">
        <v>161</v>
      </c>
      <c r="E259" s="187" t="s">
        <v>1117</v>
      </c>
      <c r="F259" s="188" t="s">
        <v>1118</v>
      </c>
      <c r="G259" s="189" t="s">
        <v>452</v>
      </c>
      <c r="H259" s="190">
        <v>1</v>
      </c>
      <c r="I259" s="191"/>
      <c r="J259" s="192">
        <f>ROUND(I259*H259,2)</f>
        <v>0</v>
      </c>
      <c r="K259" s="193"/>
      <c r="L259" s="40"/>
      <c r="M259" s="218" t="s">
        <v>1</v>
      </c>
      <c r="N259" s="219" t="s">
        <v>42</v>
      </c>
      <c r="O259" s="220"/>
      <c r="P259" s="221">
        <f>O259*H259</f>
        <v>0</v>
      </c>
      <c r="Q259" s="221">
        <v>0</v>
      </c>
      <c r="R259" s="221">
        <f>Q259*H259</f>
        <v>0</v>
      </c>
      <c r="S259" s="221">
        <v>0</v>
      </c>
      <c r="T259" s="222">
        <f>S259*H259</f>
        <v>0</v>
      </c>
      <c r="U259" s="35"/>
      <c r="V259" s="35"/>
      <c r="W259" s="35"/>
      <c r="X259" s="35"/>
      <c r="Y259" s="35"/>
      <c r="Z259" s="35"/>
      <c r="AA259" s="35"/>
      <c r="AB259" s="35"/>
      <c r="AC259" s="35"/>
      <c r="AD259" s="35"/>
      <c r="AE259" s="35"/>
      <c r="AR259" s="198" t="s">
        <v>1111</v>
      </c>
      <c r="AT259" s="198" t="s">
        <v>161</v>
      </c>
      <c r="AU259" s="198" t="s">
        <v>87</v>
      </c>
      <c r="AY259" s="18" t="s">
        <v>160</v>
      </c>
      <c r="BE259" s="199">
        <f>IF(N259="základní",J259,0)</f>
        <v>0</v>
      </c>
      <c r="BF259" s="199">
        <f>IF(N259="snížená",J259,0)</f>
        <v>0</v>
      </c>
      <c r="BG259" s="199">
        <f>IF(N259="zákl. přenesená",J259,0)</f>
        <v>0</v>
      </c>
      <c r="BH259" s="199">
        <f>IF(N259="sníž. přenesená",J259,0)</f>
        <v>0</v>
      </c>
      <c r="BI259" s="199">
        <f>IF(N259="nulová",J259,0)</f>
        <v>0</v>
      </c>
      <c r="BJ259" s="18" t="s">
        <v>85</v>
      </c>
      <c r="BK259" s="199">
        <f>ROUND(I259*H259,2)</f>
        <v>0</v>
      </c>
      <c r="BL259" s="18" t="s">
        <v>1111</v>
      </c>
      <c r="BM259" s="198" t="s">
        <v>1119</v>
      </c>
    </row>
    <row r="260" spans="1:31" s="2" customFormat="1" ht="6.95" customHeight="1">
      <c r="A260" s="35"/>
      <c r="B260" s="55"/>
      <c r="C260" s="56"/>
      <c r="D260" s="56"/>
      <c r="E260" s="56"/>
      <c r="F260" s="56"/>
      <c r="G260" s="56"/>
      <c r="H260" s="56"/>
      <c r="I260" s="56"/>
      <c r="J260" s="56"/>
      <c r="K260" s="56"/>
      <c r="L260" s="40"/>
      <c r="M260" s="35"/>
      <c r="O260" s="35"/>
      <c r="P260" s="35"/>
      <c r="Q260" s="35"/>
      <c r="R260" s="35"/>
      <c r="S260" s="35"/>
      <c r="T260" s="35"/>
      <c r="U260" s="35"/>
      <c r="V260" s="35"/>
      <c r="W260" s="35"/>
      <c r="X260" s="35"/>
      <c r="Y260" s="35"/>
      <c r="Z260" s="35"/>
      <c r="AA260" s="35"/>
      <c r="AB260" s="35"/>
      <c r="AC260" s="35"/>
      <c r="AD260" s="35"/>
      <c r="AE260" s="35"/>
    </row>
  </sheetData>
  <sheetProtection algorithmName="SHA-512" hashValue="s03YkO3JFdVm8Bg6YUIgQz1Tkh54SdXVGfd59kWkJtY8n1+wJjrZAg/wT2mpxmcp8/xR61P+AwsUHQsah8mAWg==" saltValue="fnmNKuW0fsGv1Of9y4xN9CiJk/Cp18mVXzkVOvgzMPRHc3tM2GROuKTn22IOD2U8tQyk3Lw6P0vssONoEYiS1w==" spinCount="100000" sheet="1" objects="1" scenarios="1" formatColumns="0" formatRows="0" autoFilter="0"/>
  <autoFilter ref="C125:K259"/>
  <mergeCells count="9">
    <mergeCell ref="E87:H87"/>
    <mergeCell ref="E116:H116"/>
    <mergeCell ref="E118:H11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1"/>
      <c r="M2" s="301"/>
      <c r="N2" s="301"/>
      <c r="O2" s="301"/>
      <c r="P2" s="301"/>
      <c r="Q2" s="301"/>
      <c r="R2" s="301"/>
      <c r="S2" s="301"/>
      <c r="T2" s="301"/>
      <c r="U2" s="301"/>
      <c r="V2" s="301"/>
      <c r="AT2" s="18" t="s">
        <v>106</v>
      </c>
    </row>
    <row r="3" spans="2:46" s="1" customFormat="1" ht="6.95" customHeight="1">
      <c r="B3" s="109"/>
      <c r="C3" s="110"/>
      <c r="D3" s="110"/>
      <c r="E3" s="110"/>
      <c r="F3" s="110"/>
      <c r="G3" s="110"/>
      <c r="H3" s="110"/>
      <c r="I3" s="110"/>
      <c r="J3" s="110"/>
      <c r="K3" s="110"/>
      <c r="L3" s="21"/>
      <c r="AT3" s="18" t="s">
        <v>87</v>
      </c>
    </row>
    <row r="4" spans="2:46" s="1" customFormat="1" ht="24.95" customHeight="1">
      <c r="B4" s="21"/>
      <c r="D4" s="111" t="s">
        <v>133</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16" t="str">
        <f>'Rekapitulace stavby'!K6</f>
        <v>Revitalizace prostranství Na Rybníčku k.ú. Třeboň</v>
      </c>
      <c r="F7" s="317"/>
      <c r="G7" s="317"/>
      <c r="H7" s="317"/>
      <c r="L7" s="21"/>
    </row>
    <row r="8" spans="1:31" s="2" customFormat="1" ht="12" customHeight="1">
      <c r="A8" s="35"/>
      <c r="B8" s="40"/>
      <c r="C8" s="35"/>
      <c r="D8" s="113" t="s">
        <v>134</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18" t="s">
        <v>1120</v>
      </c>
      <c r="F9" s="319"/>
      <c r="G9" s="319"/>
      <c r="H9" s="319"/>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103</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20. 8. 2021</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20" t="str">
        <f>'Rekapitulace stavby'!E14</f>
        <v>Vyplň údaj</v>
      </c>
      <c r="F18" s="321"/>
      <c r="G18" s="321"/>
      <c r="H18" s="321"/>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31</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33</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34</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47.25" customHeight="1">
      <c r="A27" s="116"/>
      <c r="B27" s="117"/>
      <c r="C27" s="116"/>
      <c r="D27" s="116"/>
      <c r="E27" s="322" t="s">
        <v>36</v>
      </c>
      <c r="F27" s="322"/>
      <c r="G27" s="322"/>
      <c r="H27" s="322"/>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37</v>
      </c>
      <c r="E30" s="35"/>
      <c r="F30" s="35"/>
      <c r="G30" s="35"/>
      <c r="H30" s="35"/>
      <c r="I30" s="35"/>
      <c r="J30" s="121">
        <f>ROUND(J126,2)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39</v>
      </c>
      <c r="G32" s="35"/>
      <c r="H32" s="35"/>
      <c r="I32" s="122" t="s">
        <v>38</v>
      </c>
      <c r="J32" s="122" t="s">
        <v>40</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41</v>
      </c>
      <c r="E33" s="113" t="s">
        <v>42</v>
      </c>
      <c r="F33" s="124">
        <f>ROUND((SUM(BE126:BE206)),2)</f>
        <v>0</v>
      </c>
      <c r="G33" s="35"/>
      <c r="H33" s="35"/>
      <c r="I33" s="125">
        <v>0.21</v>
      </c>
      <c r="J33" s="124">
        <f>ROUND(((SUM(BE126:BE206))*I33),2)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43</v>
      </c>
      <c r="F34" s="124">
        <f>ROUND((SUM(BF126:BF206)),2)</f>
        <v>0</v>
      </c>
      <c r="G34" s="35"/>
      <c r="H34" s="35"/>
      <c r="I34" s="125">
        <v>0.15</v>
      </c>
      <c r="J34" s="124">
        <f>ROUND(((SUM(BF126:BF206))*I34),2)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44</v>
      </c>
      <c r="F35" s="124">
        <f>ROUND((SUM(BG126:BG206)),2)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45</v>
      </c>
      <c r="F36" s="124">
        <f>ROUND((SUM(BH126:BH206)),2)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46</v>
      </c>
      <c r="F37" s="124">
        <f>ROUND((SUM(BI126:BI206)),2)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47</v>
      </c>
      <c r="E39" s="128"/>
      <c r="F39" s="128"/>
      <c r="G39" s="129" t="s">
        <v>48</v>
      </c>
      <c r="H39" s="130" t="s">
        <v>49</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50</v>
      </c>
      <c r="E50" s="134"/>
      <c r="F50" s="134"/>
      <c r="G50" s="133" t="s">
        <v>51</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52</v>
      </c>
      <c r="E61" s="136"/>
      <c r="F61" s="137" t="s">
        <v>53</v>
      </c>
      <c r="G61" s="135" t="s">
        <v>52</v>
      </c>
      <c r="H61" s="136"/>
      <c r="I61" s="136"/>
      <c r="J61" s="138" t="s">
        <v>53</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54</v>
      </c>
      <c r="E65" s="139"/>
      <c r="F65" s="139"/>
      <c r="G65" s="133" t="s">
        <v>55</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52</v>
      </c>
      <c r="E76" s="136"/>
      <c r="F76" s="137" t="s">
        <v>53</v>
      </c>
      <c r="G76" s="135" t="s">
        <v>52</v>
      </c>
      <c r="H76" s="136"/>
      <c r="I76" s="136"/>
      <c r="J76" s="138" t="s">
        <v>53</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136</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23" t="str">
        <f>E7</f>
        <v>Revitalizace prostranství Na Rybníčku k.ú. Třeboň</v>
      </c>
      <c r="F85" s="324"/>
      <c r="G85" s="324"/>
      <c r="H85" s="324"/>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134</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79" t="str">
        <f>E9</f>
        <v>SO 302 - Vodovodní přípojka kašny</v>
      </c>
      <c r="F87" s="325"/>
      <c r="G87" s="325"/>
      <c r="H87" s="325"/>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Třeboň</v>
      </c>
      <c r="G89" s="37"/>
      <c r="H89" s="37"/>
      <c r="I89" s="30" t="s">
        <v>22</v>
      </c>
      <c r="J89" s="67" t="str">
        <f>IF(J12="","",J12)</f>
        <v>20. 8. 2021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7" customHeight="1">
      <c r="A91" s="35"/>
      <c r="B91" s="36"/>
      <c r="C91" s="30" t="s">
        <v>24</v>
      </c>
      <c r="D91" s="37"/>
      <c r="E91" s="37"/>
      <c r="F91" s="28" t="str">
        <f>E15</f>
        <v>Město Třeboň</v>
      </c>
      <c r="G91" s="37"/>
      <c r="H91" s="37"/>
      <c r="I91" s="30" t="s">
        <v>30</v>
      </c>
      <c r="J91" s="33" t="str">
        <f>E21</f>
        <v>Ing. arch. Martin Jirovský</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Ing. Barbora Filip</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137</v>
      </c>
      <c r="D94" s="145"/>
      <c r="E94" s="145"/>
      <c r="F94" s="145"/>
      <c r="G94" s="145"/>
      <c r="H94" s="145"/>
      <c r="I94" s="145"/>
      <c r="J94" s="146" t="s">
        <v>138</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139</v>
      </c>
      <c r="D96" s="37"/>
      <c r="E96" s="37"/>
      <c r="F96" s="37"/>
      <c r="G96" s="37"/>
      <c r="H96" s="37"/>
      <c r="I96" s="37"/>
      <c r="J96" s="85">
        <f>J126</f>
        <v>0</v>
      </c>
      <c r="K96" s="37"/>
      <c r="L96" s="52"/>
      <c r="S96" s="35"/>
      <c r="T96" s="35"/>
      <c r="U96" s="35"/>
      <c r="V96" s="35"/>
      <c r="W96" s="35"/>
      <c r="X96" s="35"/>
      <c r="Y96" s="35"/>
      <c r="Z96" s="35"/>
      <c r="AA96" s="35"/>
      <c r="AB96" s="35"/>
      <c r="AC96" s="35"/>
      <c r="AD96" s="35"/>
      <c r="AE96" s="35"/>
      <c r="AU96" s="18" t="s">
        <v>140</v>
      </c>
    </row>
    <row r="97" spans="2:12" s="9" customFormat="1" ht="24.95" customHeight="1">
      <c r="B97" s="148"/>
      <c r="C97" s="149"/>
      <c r="D97" s="150" t="s">
        <v>562</v>
      </c>
      <c r="E97" s="151"/>
      <c r="F97" s="151"/>
      <c r="G97" s="151"/>
      <c r="H97" s="151"/>
      <c r="I97" s="151"/>
      <c r="J97" s="152">
        <f>J127</f>
        <v>0</v>
      </c>
      <c r="K97" s="149"/>
      <c r="L97" s="153"/>
    </row>
    <row r="98" spans="2:12" s="9" customFormat="1" ht="24.95" customHeight="1">
      <c r="B98" s="148"/>
      <c r="C98" s="149"/>
      <c r="D98" s="150" t="s">
        <v>142</v>
      </c>
      <c r="E98" s="151"/>
      <c r="F98" s="151"/>
      <c r="G98" s="151"/>
      <c r="H98" s="151"/>
      <c r="I98" s="151"/>
      <c r="J98" s="152">
        <f>J152</f>
        <v>0</v>
      </c>
      <c r="K98" s="149"/>
      <c r="L98" s="153"/>
    </row>
    <row r="99" spans="2:12" s="10" customFormat="1" ht="19.9" customHeight="1">
      <c r="B99" s="154"/>
      <c r="C99" s="155"/>
      <c r="D99" s="156" t="s">
        <v>834</v>
      </c>
      <c r="E99" s="157"/>
      <c r="F99" s="157"/>
      <c r="G99" s="157"/>
      <c r="H99" s="157"/>
      <c r="I99" s="157"/>
      <c r="J99" s="158">
        <f>J153</f>
        <v>0</v>
      </c>
      <c r="K99" s="155"/>
      <c r="L99" s="159"/>
    </row>
    <row r="100" spans="2:12" s="10" customFormat="1" ht="19.9" customHeight="1">
      <c r="B100" s="154"/>
      <c r="C100" s="155"/>
      <c r="D100" s="156" t="s">
        <v>251</v>
      </c>
      <c r="E100" s="157"/>
      <c r="F100" s="157"/>
      <c r="G100" s="157"/>
      <c r="H100" s="157"/>
      <c r="I100" s="157"/>
      <c r="J100" s="158">
        <f>J160</f>
        <v>0</v>
      </c>
      <c r="K100" s="155"/>
      <c r="L100" s="159"/>
    </row>
    <row r="101" spans="2:12" s="10" customFormat="1" ht="19.9" customHeight="1">
      <c r="B101" s="154"/>
      <c r="C101" s="155"/>
      <c r="D101" s="156" t="s">
        <v>252</v>
      </c>
      <c r="E101" s="157"/>
      <c r="F101" s="157"/>
      <c r="G101" s="157"/>
      <c r="H101" s="157"/>
      <c r="I101" s="157"/>
      <c r="J101" s="158">
        <f>J187</f>
        <v>0</v>
      </c>
      <c r="K101" s="155"/>
      <c r="L101" s="159"/>
    </row>
    <row r="102" spans="2:12" s="10" customFormat="1" ht="19.9" customHeight="1">
      <c r="B102" s="154"/>
      <c r="C102" s="155"/>
      <c r="D102" s="156" t="s">
        <v>144</v>
      </c>
      <c r="E102" s="157"/>
      <c r="F102" s="157"/>
      <c r="G102" s="157"/>
      <c r="H102" s="157"/>
      <c r="I102" s="157"/>
      <c r="J102" s="158">
        <f>J189</f>
        <v>0</v>
      </c>
      <c r="K102" s="155"/>
      <c r="L102" s="159"/>
    </row>
    <row r="103" spans="2:12" s="10" customFormat="1" ht="19.9" customHeight="1">
      <c r="B103" s="154"/>
      <c r="C103" s="155"/>
      <c r="D103" s="156" t="s">
        <v>253</v>
      </c>
      <c r="E103" s="157"/>
      <c r="F103" s="157"/>
      <c r="G103" s="157"/>
      <c r="H103" s="157"/>
      <c r="I103" s="157"/>
      <c r="J103" s="158">
        <f>J194</f>
        <v>0</v>
      </c>
      <c r="K103" s="155"/>
      <c r="L103" s="159"/>
    </row>
    <row r="104" spans="2:12" s="9" customFormat="1" ht="24.95" customHeight="1">
      <c r="B104" s="148"/>
      <c r="C104" s="149"/>
      <c r="D104" s="150" t="s">
        <v>835</v>
      </c>
      <c r="E104" s="151"/>
      <c r="F104" s="151"/>
      <c r="G104" s="151"/>
      <c r="H104" s="151"/>
      <c r="I104" s="151"/>
      <c r="J104" s="152">
        <f>J197</f>
        <v>0</v>
      </c>
      <c r="K104" s="149"/>
      <c r="L104" s="153"/>
    </row>
    <row r="105" spans="2:12" s="9" customFormat="1" ht="24.95" customHeight="1">
      <c r="B105" s="148"/>
      <c r="C105" s="149"/>
      <c r="D105" s="150" t="s">
        <v>836</v>
      </c>
      <c r="E105" s="151"/>
      <c r="F105" s="151"/>
      <c r="G105" s="151"/>
      <c r="H105" s="151"/>
      <c r="I105" s="151"/>
      <c r="J105" s="152">
        <f>J200</f>
        <v>0</v>
      </c>
      <c r="K105" s="149"/>
      <c r="L105" s="153"/>
    </row>
    <row r="106" spans="2:12" s="10" customFormat="1" ht="19.9" customHeight="1">
      <c r="B106" s="154"/>
      <c r="C106" s="155"/>
      <c r="D106" s="156" t="s">
        <v>837</v>
      </c>
      <c r="E106" s="157"/>
      <c r="F106" s="157"/>
      <c r="G106" s="157"/>
      <c r="H106" s="157"/>
      <c r="I106" s="157"/>
      <c r="J106" s="158">
        <f>J201</f>
        <v>0</v>
      </c>
      <c r="K106" s="155"/>
      <c r="L106" s="159"/>
    </row>
    <row r="107" spans="1:31" s="2" customFormat="1" ht="21.75" customHeight="1">
      <c r="A107" s="35"/>
      <c r="B107" s="36"/>
      <c r="C107" s="37"/>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6.95" customHeight="1">
      <c r="A108" s="35"/>
      <c r="B108" s="55"/>
      <c r="C108" s="56"/>
      <c r="D108" s="56"/>
      <c r="E108" s="56"/>
      <c r="F108" s="56"/>
      <c r="G108" s="56"/>
      <c r="H108" s="56"/>
      <c r="I108" s="56"/>
      <c r="J108" s="56"/>
      <c r="K108" s="56"/>
      <c r="L108" s="52"/>
      <c r="S108" s="35"/>
      <c r="T108" s="35"/>
      <c r="U108" s="35"/>
      <c r="V108" s="35"/>
      <c r="W108" s="35"/>
      <c r="X108" s="35"/>
      <c r="Y108" s="35"/>
      <c r="Z108" s="35"/>
      <c r="AA108" s="35"/>
      <c r="AB108" s="35"/>
      <c r="AC108" s="35"/>
      <c r="AD108" s="35"/>
      <c r="AE108" s="35"/>
    </row>
    <row r="112" spans="1:31" s="2" customFormat="1" ht="6.95" customHeight="1">
      <c r="A112" s="35"/>
      <c r="B112" s="57"/>
      <c r="C112" s="58"/>
      <c r="D112" s="58"/>
      <c r="E112" s="58"/>
      <c r="F112" s="58"/>
      <c r="G112" s="58"/>
      <c r="H112" s="58"/>
      <c r="I112" s="58"/>
      <c r="J112" s="58"/>
      <c r="K112" s="58"/>
      <c r="L112" s="52"/>
      <c r="S112" s="35"/>
      <c r="T112" s="35"/>
      <c r="U112" s="35"/>
      <c r="V112" s="35"/>
      <c r="W112" s="35"/>
      <c r="X112" s="35"/>
      <c r="Y112" s="35"/>
      <c r="Z112" s="35"/>
      <c r="AA112" s="35"/>
      <c r="AB112" s="35"/>
      <c r="AC112" s="35"/>
      <c r="AD112" s="35"/>
      <c r="AE112" s="35"/>
    </row>
    <row r="113" spans="1:31" s="2" customFormat="1" ht="24.95" customHeight="1">
      <c r="A113" s="35"/>
      <c r="B113" s="36"/>
      <c r="C113" s="24" t="s">
        <v>145</v>
      </c>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16</v>
      </c>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6.5" customHeight="1">
      <c r="A116" s="35"/>
      <c r="B116" s="36"/>
      <c r="C116" s="37"/>
      <c r="D116" s="37"/>
      <c r="E116" s="323" t="str">
        <f>E7</f>
        <v>Revitalizace prostranství Na Rybníčku k.ú. Třeboň</v>
      </c>
      <c r="F116" s="324"/>
      <c r="G116" s="324"/>
      <c r="H116" s="324"/>
      <c r="I116" s="37"/>
      <c r="J116" s="37"/>
      <c r="K116" s="37"/>
      <c r="L116" s="52"/>
      <c r="S116" s="35"/>
      <c r="T116" s="35"/>
      <c r="U116" s="35"/>
      <c r="V116" s="35"/>
      <c r="W116" s="35"/>
      <c r="X116" s="35"/>
      <c r="Y116" s="35"/>
      <c r="Z116" s="35"/>
      <c r="AA116" s="35"/>
      <c r="AB116" s="35"/>
      <c r="AC116" s="35"/>
      <c r="AD116" s="35"/>
      <c r="AE116" s="35"/>
    </row>
    <row r="117" spans="1:31" s="2" customFormat="1" ht="12" customHeight="1">
      <c r="A117" s="35"/>
      <c r="B117" s="36"/>
      <c r="C117" s="30" t="s">
        <v>134</v>
      </c>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16.5" customHeight="1">
      <c r="A118" s="35"/>
      <c r="B118" s="36"/>
      <c r="C118" s="37"/>
      <c r="D118" s="37"/>
      <c r="E118" s="279" t="str">
        <f>E9</f>
        <v>SO 302 - Vodovodní přípojka kašny</v>
      </c>
      <c r="F118" s="325"/>
      <c r="G118" s="325"/>
      <c r="H118" s="325"/>
      <c r="I118" s="37"/>
      <c r="J118" s="37"/>
      <c r="K118" s="37"/>
      <c r="L118" s="52"/>
      <c r="S118" s="35"/>
      <c r="T118" s="35"/>
      <c r="U118" s="35"/>
      <c r="V118" s="35"/>
      <c r="W118" s="35"/>
      <c r="X118" s="35"/>
      <c r="Y118" s="35"/>
      <c r="Z118" s="35"/>
      <c r="AA118" s="35"/>
      <c r="AB118" s="35"/>
      <c r="AC118" s="35"/>
      <c r="AD118" s="35"/>
      <c r="AE118" s="35"/>
    </row>
    <row r="119" spans="1:31" s="2" customFormat="1" ht="6.9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2" customFormat="1" ht="12" customHeight="1">
      <c r="A120" s="35"/>
      <c r="B120" s="36"/>
      <c r="C120" s="30" t="s">
        <v>20</v>
      </c>
      <c r="D120" s="37"/>
      <c r="E120" s="37"/>
      <c r="F120" s="28" t="str">
        <f>F12</f>
        <v>Třeboň</v>
      </c>
      <c r="G120" s="37"/>
      <c r="H120" s="37"/>
      <c r="I120" s="30" t="s">
        <v>22</v>
      </c>
      <c r="J120" s="67" t="str">
        <f>IF(J12="","",J12)</f>
        <v>20. 8. 2021</v>
      </c>
      <c r="K120" s="37"/>
      <c r="L120" s="52"/>
      <c r="S120" s="35"/>
      <c r="T120" s="35"/>
      <c r="U120" s="35"/>
      <c r="V120" s="35"/>
      <c r="W120" s="35"/>
      <c r="X120" s="35"/>
      <c r="Y120" s="35"/>
      <c r="Z120" s="35"/>
      <c r="AA120" s="35"/>
      <c r="AB120" s="35"/>
      <c r="AC120" s="35"/>
      <c r="AD120" s="35"/>
      <c r="AE120" s="35"/>
    </row>
    <row r="121" spans="1:31" s="2" customFormat="1" ht="6.95" customHeight="1">
      <c r="A121" s="35"/>
      <c r="B121" s="36"/>
      <c r="C121" s="37"/>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2" customFormat="1" ht="25.7" customHeight="1">
      <c r="A122" s="35"/>
      <c r="B122" s="36"/>
      <c r="C122" s="30" t="s">
        <v>24</v>
      </c>
      <c r="D122" s="37"/>
      <c r="E122" s="37"/>
      <c r="F122" s="28" t="str">
        <f>E15</f>
        <v>Město Třeboň</v>
      </c>
      <c r="G122" s="37"/>
      <c r="H122" s="37"/>
      <c r="I122" s="30" t="s">
        <v>30</v>
      </c>
      <c r="J122" s="33" t="str">
        <f>E21</f>
        <v>Ing. arch. Martin Jirovský</v>
      </c>
      <c r="K122" s="37"/>
      <c r="L122" s="52"/>
      <c r="S122" s="35"/>
      <c r="T122" s="35"/>
      <c r="U122" s="35"/>
      <c r="V122" s="35"/>
      <c r="W122" s="35"/>
      <c r="X122" s="35"/>
      <c r="Y122" s="35"/>
      <c r="Z122" s="35"/>
      <c r="AA122" s="35"/>
      <c r="AB122" s="35"/>
      <c r="AC122" s="35"/>
      <c r="AD122" s="35"/>
      <c r="AE122" s="35"/>
    </row>
    <row r="123" spans="1:31" s="2" customFormat="1" ht="15.2" customHeight="1">
      <c r="A123" s="35"/>
      <c r="B123" s="36"/>
      <c r="C123" s="30" t="s">
        <v>28</v>
      </c>
      <c r="D123" s="37"/>
      <c r="E123" s="37"/>
      <c r="F123" s="28" t="str">
        <f>IF(E18="","",E18)</f>
        <v>Vyplň údaj</v>
      </c>
      <c r="G123" s="37"/>
      <c r="H123" s="37"/>
      <c r="I123" s="30" t="s">
        <v>33</v>
      </c>
      <c r="J123" s="33" t="str">
        <f>E24</f>
        <v>Ing. Barbora Filip</v>
      </c>
      <c r="K123" s="37"/>
      <c r="L123" s="52"/>
      <c r="S123" s="35"/>
      <c r="T123" s="35"/>
      <c r="U123" s="35"/>
      <c r="V123" s="35"/>
      <c r="W123" s="35"/>
      <c r="X123" s="35"/>
      <c r="Y123" s="35"/>
      <c r="Z123" s="35"/>
      <c r="AA123" s="35"/>
      <c r="AB123" s="35"/>
      <c r="AC123" s="35"/>
      <c r="AD123" s="35"/>
      <c r="AE123" s="35"/>
    </row>
    <row r="124" spans="1:31" s="2" customFormat="1" ht="10.35" customHeight="1">
      <c r="A124" s="35"/>
      <c r="B124" s="36"/>
      <c r="C124" s="37"/>
      <c r="D124" s="37"/>
      <c r="E124" s="37"/>
      <c r="F124" s="37"/>
      <c r="G124" s="37"/>
      <c r="H124" s="37"/>
      <c r="I124" s="37"/>
      <c r="J124" s="37"/>
      <c r="K124" s="37"/>
      <c r="L124" s="52"/>
      <c r="S124" s="35"/>
      <c r="T124" s="35"/>
      <c r="U124" s="35"/>
      <c r="V124" s="35"/>
      <c r="W124" s="35"/>
      <c r="X124" s="35"/>
      <c r="Y124" s="35"/>
      <c r="Z124" s="35"/>
      <c r="AA124" s="35"/>
      <c r="AB124" s="35"/>
      <c r="AC124" s="35"/>
      <c r="AD124" s="35"/>
      <c r="AE124" s="35"/>
    </row>
    <row r="125" spans="1:31" s="11" customFormat="1" ht="29.25" customHeight="1">
      <c r="A125" s="160"/>
      <c r="B125" s="161"/>
      <c r="C125" s="162" t="s">
        <v>146</v>
      </c>
      <c r="D125" s="163" t="s">
        <v>62</v>
      </c>
      <c r="E125" s="163" t="s">
        <v>58</v>
      </c>
      <c r="F125" s="163" t="s">
        <v>59</v>
      </c>
      <c r="G125" s="163" t="s">
        <v>147</v>
      </c>
      <c r="H125" s="163" t="s">
        <v>148</v>
      </c>
      <c r="I125" s="163" t="s">
        <v>149</v>
      </c>
      <c r="J125" s="164" t="s">
        <v>138</v>
      </c>
      <c r="K125" s="165" t="s">
        <v>150</v>
      </c>
      <c r="L125" s="166"/>
      <c r="M125" s="76" t="s">
        <v>1</v>
      </c>
      <c r="N125" s="77" t="s">
        <v>41</v>
      </c>
      <c r="O125" s="77" t="s">
        <v>151</v>
      </c>
      <c r="P125" s="77" t="s">
        <v>152</v>
      </c>
      <c r="Q125" s="77" t="s">
        <v>153</v>
      </c>
      <c r="R125" s="77" t="s">
        <v>154</v>
      </c>
      <c r="S125" s="77" t="s">
        <v>155</v>
      </c>
      <c r="T125" s="78" t="s">
        <v>156</v>
      </c>
      <c r="U125" s="160"/>
      <c r="V125" s="160"/>
      <c r="W125" s="160"/>
      <c r="X125" s="160"/>
      <c r="Y125" s="160"/>
      <c r="Z125" s="160"/>
      <c r="AA125" s="160"/>
      <c r="AB125" s="160"/>
      <c r="AC125" s="160"/>
      <c r="AD125" s="160"/>
      <c r="AE125" s="160"/>
    </row>
    <row r="126" spans="1:63" s="2" customFormat="1" ht="22.9" customHeight="1">
      <c r="A126" s="35"/>
      <c r="B126" s="36"/>
      <c r="C126" s="83" t="s">
        <v>157</v>
      </c>
      <c r="D126" s="37"/>
      <c r="E126" s="37"/>
      <c r="F126" s="37"/>
      <c r="G126" s="37"/>
      <c r="H126" s="37"/>
      <c r="I126" s="37"/>
      <c r="J126" s="167">
        <f>BK126</f>
        <v>0</v>
      </c>
      <c r="K126" s="37"/>
      <c r="L126" s="40"/>
      <c r="M126" s="79"/>
      <c r="N126" s="168"/>
      <c r="O126" s="80"/>
      <c r="P126" s="169">
        <f>P127+P152+P197+P200</f>
        <v>0</v>
      </c>
      <c r="Q126" s="80"/>
      <c r="R126" s="169">
        <f>R127+R152+R197+R200</f>
        <v>2.0147095</v>
      </c>
      <c r="S126" s="80"/>
      <c r="T126" s="170">
        <f>T127+T152+T197+T200</f>
        <v>0.126</v>
      </c>
      <c r="U126" s="35"/>
      <c r="V126" s="35"/>
      <c r="W126" s="35"/>
      <c r="X126" s="35"/>
      <c r="Y126" s="35"/>
      <c r="Z126" s="35"/>
      <c r="AA126" s="35"/>
      <c r="AB126" s="35"/>
      <c r="AC126" s="35"/>
      <c r="AD126" s="35"/>
      <c r="AE126" s="35"/>
      <c r="AT126" s="18" t="s">
        <v>76</v>
      </c>
      <c r="AU126" s="18" t="s">
        <v>140</v>
      </c>
      <c r="BK126" s="171">
        <f>BK127+BK152+BK197+BK200</f>
        <v>0</v>
      </c>
    </row>
    <row r="127" spans="2:63" s="12" customFormat="1" ht="25.9" customHeight="1">
      <c r="B127" s="172"/>
      <c r="C127" s="173"/>
      <c r="D127" s="174" t="s">
        <v>76</v>
      </c>
      <c r="E127" s="175" t="s">
        <v>85</v>
      </c>
      <c r="F127" s="175" t="s">
        <v>176</v>
      </c>
      <c r="G127" s="173"/>
      <c r="H127" s="173"/>
      <c r="I127" s="176"/>
      <c r="J127" s="177">
        <f>BK127</f>
        <v>0</v>
      </c>
      <c r="K127" s="173"/>
      <c r="L127" s="178"/>
      <c r="M127" s="179"/>
      <c r="N127" s="180"/>
      <c r="O127" s="180"/>
      <c r="P127" s="181">
        <f>SUM(P128:P151)</f>
        <v>0</v>
      </c>
      <c r="Q127" s="180"/>
      <c r="R127" s="181">
        <f>SUM(R128:R151)</f>
        <v>0</v>
      </c>
      <c r="S127" s="180"/>
      <c r="T127" s="182">
        <f>SUM(T128:T151)</f>
        <v>0</v>
      </c>
      <c r="AR127" s="183" t="s">
        <v>85</v>
      </c>
      <c r="AT127" s="184" t="s">
        <v>76</v>
      </c>
      <c r="AU127" s="184" t="s">
        <v>77</v>
      </c>
      <c r="AY127" s="183" t="s">
        <v>160</v>
      </c>
      <c r="BK127" s="185">
        <f>SUM(BK128:BK151)</f>
        <v>0</v>
      </c>
    </row>
    <row r="128" spans="1:65" s="2" customFormat="1" ht="16.5" customHeight="1">
      <c r="A128" s="35"/>
      <c r="B128" s="36"/>
      <c r="C128" s="186" t="s">
        <v>85</v>
      </c>
      <c r="D128" s="186" t="s">
        <v>161</v>
      </c>
      <c r="E128" s="187" t="s">
        <v>838</v>
      </c>
      <c r="F128" s="188" t="s">
        <v>839</v>
      </c>
      <c r="G128" s="189" t="s">
        <v>840</v>
      </c>
      <c r="H128" s="190">
        <v>20</v>
      </c>
      <c r="I128" s="191"/>
      <c r="J128" s="192">
        <f>ROUND(I128*H128,2)</f>
        <v>0</v>
      </c>
      <c r="K128" s="193"/>
      <c r="L128" s="40"/>
      <c r="M128" s="194" t="s">
        <v>1</v>
      </c>
      <c r="N128" s="195" t="s">
        <v>42</v>
      </c>
      <c r="O128" s="72"/>
      <c r="P128" s="196">
        <f>O128*H128</f>
        <v>0</v>
      </c>
      <c r="Q128" s="196">
        <v>0</v>
      </c>
      <c r="R128" s="196">
        <f>Q128*H128</f>
        <v>0</v>
      </c>
      <c r="S128" s="196">
        <v>0</v>
      </c>
      <c r="T128" s="197">
        <f>S128*H128</f>
        <v>0</v>
      </c>
      <c r="U128" s="35"/>
      <c r="V128" s="35"/>
      <c r="W128" s="35"/>
      <c r="X128" s="35"/>
      <c r="Y128" s="35"/>
      <c r="Z128" s="35"/>
      <c r="AA128" s="35"/>
      <c r="AB128" s="35"/>
      <c r="AC128" s="35"/>
      <c r="AD128" s="35"/>
      <c r="AE128" s="35"/>
      <c r="AR128" s="198" t="s">
        <v>165</v>
      </c>
      <c r="AT128" s="198" t="s">
        <v>161</v>
      </c>
      <c r="AU128" s="198" t="s">
        <v>85</v>
      </c>
      <c r="AY128" s="18" t="s">
        <v>160</v>
      </c>
      <c r="BE128" s="199">
        <f>IF(N128="základní",J128,0)</f>
        <v>0</v>
      </c>
      <c r="BF128" s="199">
        <f>IF(N128="snížená",J128,0)</f>
        <v>0</v>
      </c>
      <c r="BG128" s="199">
        <f>IF(N128="zákl. přenesená",J128,0)</f>
        <v>0</v>
      </c>
      <c r="BH128" s="199">
        <f>IF(N128="sníž. přenesená",J128,0)</f>
        <v>0</v>
      </c>
      <c r="BI128" s="199">
        <f>IF(N128="nulová",J128,0)</f>
        <v>0</v>
      </c>
      <c r="BJ128" s="18" t="s">
        <v>85</v>
      </c>
      <c r="BK128" s="199">
        <f>ROUND(I128*H128,2)</f>
        <v>0</v>
      </c>
      <c r="BL128" s="18" t="s">
        <v>165</v>
      </c>
      <c r="BM128" s="198" t="s">
        <v>841</v>
      </c>
    </row>
    <row r="129" spans="1:65" s="2" customFormat="1" ht="21.75" customHeight="1">
      <c r="A129" s="35"/>
      <c r="B129" s="36"/>
      <c r="C129" s="186" t="s">
        <v>87</v>
      </c>
      <c r="D129" s="186" t="s">
        <v>161</v>
      </c>
      <c r="E129" s="187" t="s">
        <v>842</v>
      </c>
      <c r="F129" s="188" t="s">
        <v>843</v>
      </c>
      <c r="G129" s="189" t="s">
        <v>844</v>
      </c>
      <c r="H129" s="190">
        <v>10</v>
      </c>
      <c r="I129" s="191"/>
      <c r="J129" s="192">
        <f>ROUND(I129*H129,2)</f>
        <v>0</v>
      </c>
      <c r="K129" s="193"/>
      <c r="L129" s="40"/>
      <c r="M129" s="194" t="s">
        <v>1</v>
      </c>
      <c r="N129" s="195" t="s">
        <v>42</v>
      </c>
      <c r="O129" s="72"/>
      <c r="P129" s="196">
        <f>O129*H129</f>
        <v>0</v>
      </c>
      <c r="Q129" s="196">
        <v>0</v>
      </c>
      <c r="R129" s="196">
        <f>Q129*H129</f>
        <v>0</v>
      </c>
      <c r="S129" s="196">
        <v>0</v>
      </c>
      <c r="T129" s="197">
        <f>S129*H129</f>
        <v>0</v>
      </c>
      <c r="U129" s="35"/>
      <c r="V129" s="35"/>
      <c r="W129" s="35"/>
      <c r="X129" s="35"/>
      <c r="Y129" s="35"/>
      <c r="Z129" s="35"/>
      <c r="AA129" s="35"/>
      <c r="AB129" s="35"/>
      <c r="AC129" s="35"/>
      <c r="AD129" s="35"/>
      <c r="AE129" s="35"/>
      <c r="AR129" s="198" t="s">
        <v>165</v>
      </c>
      <c r="AT129" s="198" t="s">
        <v>161</v>
      </c>
      <c r="AU129" s="198" t="s">
        <v>85</v>
      </c>
      <c r="AY129" s="18" t="s">
        <v>160</v>
      </c>
      <c r="BE129" s="199">
        <f>IF(N129="základní",J129,0)</f>
        <v>0</v>
      </c>
      <c r="BF129" s="199">
        <f>IF(N129="snížená",J129,0)</f>
        <v>0</v>
      </c>
      <c r="BG129" s="199">
        <f>IF(N129="zákl. přenesená",J129,0)</f>
        <v>0</v>
      </c>
      <c r="BH129" s="199">
        <f>IF(N129="sníž. přenesená",J129,0)</f>
        <v>0</v>
      </c>
      <c r="BI129" s="199">
        <f>IF(N129="nulová",J129,0)</f>
        <v>0</v>
      </c>
      <c r="BJ129" s="18" t="s">
        <v>85</v>
      </c>
      <c r="BK129" s="199">
        <f>ROUND(I129*H129,2)</f>
        <v>0</v>
      </c>
      <c r="BL129" s="18" t="s">
        <v>165</v>
      </c>
      <c r="BM129" s="198" t="s">
        <v>845</v>
      </c>
    </row>
    <row r="130" spans="1:65" s="2" customFormat="1" ht="21.75" customHeight="1">
      <c r="A130" s="35"/>
      <c r="B130" s="36"/>
      <c r="C130" s="186" t="s">
        <v>170</v>
      </c>
      <c r="D130" s="186" t="s">
        <v>161</v>
      </c>
      <c r="E130" s="187" t="s">
        <v>1121</v>
      </c>
      <c r="F130" s="188" t="s">
        <v>1122</v>
      </c>
      <c r="G130" s="189" t="s">
        <v>274</v>
      </c>
      <c r="H130" s="190">
        <v>21.06</v>
      </c>
      <c r="I130" s="191"/>
      <c r="J130" s="192">
        <f>ROUND(I130*H130,2)</f>
        <v>0</v>
      </c>
      <c r="K130" s="193"/>
      <c r="L130" s="40"/>
      <c r="M130" s="194" t="s">
        <v>1</v>
      </c>
      <c r="N130" s="195" t="s">
        <v>42</v>
      </c>
      <c r="O130" s="72"/>
      <c r="P130" s="196">
        <f>O130*H130</f>
        <v>0</v>
      </c>
      <c r="Q130" s="196">
        <v>0</v>
      </c>
      <c r="R130" s="196">
        <f>Q130*H130</f>
        <v>0</v>
      </c>
      <c r="S130" s="196">
        <v>0</v>
      </c>
      <c r="T130" s="197">
        <f>S130*H130</f>
        <v>0</v>
      </c>
      <c r="U130" s="35"/>
      <c r="V130" s="35"/>
      <c r="W130" s="35"/>
      <c r="X130" s="35"/>
      <c r="Y130" s="35"/>
      <c r="Z130" s="35"/>
      <c r="AA130" s="35"/>
      <c r="AB130" s="35"/>
      <c r="AC130" s="35"/>
      <c r="AD130" s="35"/>
      <c r="AE130" s="35"/>
      <c r="AR130" s="198" t="s">
        <v>165</v>
      </c>
      <c r="AT130" s="198" t="s">
        <v>161</v>
      </c>
      <c r="AU130" s="198" t="s">
        <v>85</v>
      </c>
      <c r="AY130" s="18" t="s">
        <v>160</v>
      </c>
      <c r="BE130" s="199">
        <f>IF(N130="základní",J130,0)</f>
        <v>0</v>
      </c>
      <c r="BF130" s="199">
        <f>IF(N130="snížená",J130,0)</f>
        <v>0</v>
      </c>
      <c r="BG130" s="199">
        <f>IF(N130="zákl. přenesená",J130,0)</f>
        <v>0</v>
      </c>
      <c r="BH130" s="199">
        <f>IF(N130="sníž. přenesená",J130,0)</f>
        <v>0</v>
      </c>
      <c r="BI130" s="199">
        <f>IF(N130="nulová",J130,0)</f>
        <v>0</v>
      </c>
      <c r="BJ130" s="18" t="s">
        <v>85</v>
      </c>
      <c r="BK130" s="199">
        <f>ROUND(I130*H130,2)</f>
        <v>0</v>
      </c>
      <c r="BL130" s="18" t="s">
        <v>165</v>
      </c>
      <c r="BM130" s="198" t="s">
        <v>1123</v>
      </c>
    </row>
    <row r="131" spans="2:51" s="13" customFormat="1" ht="11.25">
      <c r="B131" s="202"/>
      <c r="C131" s="203"/>
      <c r="D131" s="204" t="s">
        <v>181</v>
      </c>
      <c r="E131" s="205" t="s">
        <v>1</v>
      </c>
      <c r="F131" s="206" t="s">
        <v>1124</v>
      </c>
      <c r="G131" s="203"/>
      <c r="H131" s="207">
        <v>21.06</v>
      </c>
      <c r="I131" s="208"/>
      <c r="J131" s="203"/>
      <c r="K131" s="203"/>
      <c r="L131" s="209"/>
      <c r="M131" s="210"/>
      <c r="N131" s="211"/>
      <c r="O131" s="211"/>
      <c r="P131" s="211"/>
      <c r="Q131" s="211"/>
      <c r="R131" s="211"/>
      <c r="S131" s="211"/>
      <c r="T131" s="212"/>
      <c r="AT131" s="213" t="s">
        <v>181</v>
      </c>
      <c r="AU131" s="213" t="s">
        <v>85</v>
      </c>
      <c r="AV131" s="13" t="s">
        <v>87</v>
      </c>
      <c r="AW131" s="13" t="s">
        <v>32</v>
      </c>
      <c r="AX131" s="13" t="s">
        <v>85</v>
      </c>
      <c r="AY131" s="213" t="s">
        <v>160</v>
      </c>
    </row>
    <row r="132" spans="1:65" s="2" customFormat="1" ht="33" customHeight="1">
      <c r="A132" s="35"/>
      <c r="B132" s="36"/>
      <c r="C132" s="186" t="s">
        <v>165</v>
      </c>
      <c r="D132" s="186" t="s">
        <v>161</v>
      </c>
      <c r="E132" s="187" t="s">
        <v>295</v>
      </c>
      <c r="F132" s="188" t="s">
        <v>296</v>
      </c>
      <c r="G132" s="189" t="s">
        <v>274</v>
      </c>
      <c r="H132" s="190">
        <v>21.06</v>
      </c>
      <c r="I132" s="191"/>
      <c r="J132" s="192">
        <f>ROUND(I132*H132,2)</f>
        <v>0</v>
      </c>
      <c r="K132" s="193"/>
      <c r="L132" s="40"/>
      <c r="M132" s="194" t="s">
        <v>1</v>
      </c>
      <c r="N132" s="195" t="s">
        <v>42</v>
      </c>
      <c r="O132" s="72"/>
      <c r="P132" s="196">
        <f>O132*H132</f>
        <v>0</v>
      </c>
      <c r="Q132" s="196">
        <v>0</v>
      </c>
      <c r="R132" s="196">
        <f>Q132*H132</f>
        <v>0</v>
      </c>
      <c r="S132" s="196">
        <v>0</v>
      </c>
      <c r="T132" s="197">
        <f>S132*H132</f>
        <v>0</v>
      </c>
      <c r="U132" s="35"/>
      <c r="V132" s="35"/>
      <c r="W132" s="35"/>
      <c r="X132" s="35"/>
      <c r="Y132" s="35"/>
      <c r="Z132" s="35"/>
      <c r="AA132" s="35"/>
      <c r="AB132" s="35"/>
      <c r="AC132" s="35"/>
      <c r="AD132" s="35"/>
      <c r="AE132" s="35"/>
      <c r="AR132" s="198" t="s">
        <v>165</v>
      </c>
      <c r="AT132" s="198" t="s">
        <v>161</v>
      </c>
      <c r="AU132" s="198" t="s">
        <v>85</v>
      </c>
      <c r="AY132" s="18" t="s">
        <v>160</v>
      </c>
      <c r="BE132" s="199">
        <f>IF(N132="základní",J132,0)</f>
        <v>0</v>
      </c>
      <c r="BF132" s="199">
        <f>IF(N132="snížená",J132,0)</f>
        <v>0</v>
      </c>
      <c r="BG132" s="199">
        <f>IF(N132="zákl. přenesená",J132,0)</f>
        <v>0</v>
      </c>
      <c r="BH132" s="199">
        <f>IF(N132="sníž. přenesená",J132,0)</f>
        <v>0</v>
      </c>
      <c r="BI132" s="199">
        <f>IF(N132="nulová",J132,0)</f>
        <v>0</v>
      </c>
      <c r="BJ132" s="18" t="s">
        <v>85</v>
      </c>
      <c r="BK132" s="199">
        <f>ROUND(I132*H132,2)</f>
        <v>0</v>
      </c>
      <c r="BL132" s="18" t="s">
        <v>165</v>
      </c>
      <c r="BM132" s="198" t="s">
        <v>871</v>
      </c>
    </row>
    <row r="133" spans="1:47" s="2" customFormat="1" ht="19.5">
      <c r="A133" s="35"/>
      <c r="B133" s="36"/>
      <c r="C133" s="37"/>
      <c r="D133" s="204" t="s">
        <v>187</v>
      </c>
      <c r="E133" s="37"/>
      <c r="F133" s="214" t="s">
        <v>298</v>
      </c>
      <c r="G133" s="37"/>
      <c r="H133" s="37"/>
      <c r="I133" s="215"/>
      <c r="J133" s="37"/>
      <c r="K133" s="37"/>
      <c r="L133" s="40"/>
      <c r="M133" s="216"/>
      <c r="N133" s="217"/>
      <c r="O133" s="72"/>
      <c r="P133" s="72"/>
      <c r="Q133" s="72"/>
      <c r="R133" s="72"/>
      <c r="S133" s="72"/>
      <c r="T133" s="73"/>
      <c r="U133" s="35"/>
      <c r="V133" s="35"/>
      <c r="W133" s="35"/>
      <c r="X133" s="35"/>
      <c r="Y133" s="35"/>
      <c r="Z133" s="35"/>
      <c r="AA133" s="35"/>
      <c r="AB133" s="35"/>
      <c r="AC133" s="35"/>
      <c r="AD133" s="35"/>
      <c r="AE133" s="35"/>
      <c r="AT133" s="18" t="s">
        <v>187</v>
      </c>
      <c r="AU133" s="18" t="s">
        <v>85</v>
      </c>
    </row>
    <row r="134" spans="2:51" s="13" customFormat="1" ht="11.25">
      <c r="B134" s="202"/>
      <c r="C134" s="203"/>
      <c r="D134" s="204" t="s">
        <v>181</v>
      </c>
      <c r="E134" s="205" t="s">
        <v>1</v>
      </c>
      <c r="F134" s="206" t="s">
        <v>1125</v>
      </c>
      <c r="G134" s="203"/>
      <c r="H134" s="207">
        <v>21.06</v>
      </c>
      <c r="I134" s="208"/>
      <c r="J134" s="203"/>
      <c r="K134" s="203"/>
      <c r="L134" s="209"/>
      <c r="M134" s="210"/>
      <c r="N134" s="211"/>
      <c r="O134" s="211"/>
      <c r="P134" s="211"/>
      <c r="Q134" s="211"/>
      <c r="R134" s="211"/>
      <c r="S134" s="211"/>
      <c r="T134" s="212"/>
      <c r="AT134" s="213" t="s">
        <v>181</v>
      </c>
      <c r="AU134" s="213" t="s">
        <v>85</v>
      </c>
      <c r="AV134" s="13" t="s">
        <v>87</v>
      </c>
      <c r="AW134" s="13" t="s">
        <v>32</v>
      </c>
      <c r="AX134" s="13" t="s">
        <v>77</v>
      </c>
      <c r="AY134" s="213" t="s">
        <v>160</v>
      </c>
    </row>
    <row r="135" spans="2:51" s="14" customFormat="1" ht="11.25">
      <c r="B135" s="223"/>
      <c r="C135" s="224"/>
      <c r="D135" s="204" t="s">
        <v>181</v>
      </c>
      <c r="E135" s="225" t="s">
        <v>1</v>
      </c>
      <c r="F135" s="226" t="s">
        <v>281</v>
      </c>
      <c r="G135" s="224"/>
      <c r="H135" s="227">
        <v>21.06</v>
      </c>
      <c r="I135" s="228"/>
      <c r="J135" s="224"/>
      <c r="K135" s="224"/>
      <c r="L135" s="229"/>
      <c r="M135" s="230"/>
      <c r="N135" s="231"/>
      <c r="O135" s="231"/>
      <c r="P135" s="231"/>
      <c r="Q135" s="231"/>
      <c r="R135" s="231"/>
      <c r="S135" s="231"/>
      <c r="T135" s="232"/>
      <c r="AT135" s="233" t="s">
        <v>181</v>
      </c>
      <c r="AU135" s="233" t="s">
        <v>85</v>
      </c>
      <c r="AV135" s="14" t="s">
        <v>165</v>
      </c>
      <c r="AW135" s="14" t="s">
        <v>32</v>
      </c>
      <c r="AX135" s="14" t="s">
        <v>85</v>
      </c>
      <c r="AY135" s="233" t="s">
        <v>160</v>
      </c>
    </row>
    <row r="136" spans="1:65" s="2" customFormat="1" ht="33" customHeight="1">
      <c r="A136" s="35"/>
      <c r="B136" s="36"/>
      <c r="C136" s="186" t="s">
        <v>183</v>
      </c>
      <c r="D136" s="186" t="s">
        <v>161</v>
      </c>
      <c r="E136" s="187" t="s">
        <v>300</v>
      </c>
      <c r="F136" s="188" t="s">
        <v>301</v>
      </c>
      <c r="G136" s="189" t="s">
        <v>274</v>
      </c>
      <c r="H136" s="190">
        <v>84.24</v>
      </c>
      <c r="I136" s="191"/>
      <c r="J136" s="192">
        <f>ROUND(I136*H136,2)</f>
        <v>0</v>
      </c>
      <c r="K136" s="193"/>
      <c r="L136" s="40"/>
      <c r="M136" s="194" t="s">
        <v>1</v>
      </c>
      <c r="N136" s="195" t="s">
        <v>42</v>
      </c>
      <c r="O136" s="72"/>
      <c r="P136" s="196">
        <f>O136*H136</f>
        <v>0</v>
      </c>
      <c r="Q136" s="196">
        <v>0</v>
      </c>
      <c r="R136" s="196">
        <f>Q136*H136</f>
        <v>0</v>
      </c>
      <c r="S136" s="196">
        <v>0</v>
      </c>
      <c r="T136" s="197">
        <f>S136*H136</f>
        <v>0</v>
      </c>
      <c r="U136" s="35"/>
      <c r="V136" s="35"/>
      <c r="W136" s="35"/>
      <c r="X136" s="35"/>
      <c r="Y136" s="35"/>
      <c r="Z136" s="35"/>
      <c r="AA136" s="35"/>
      <c r="AB136" s="35"/>
      <c r="AC136" s="35"/>
      <c r="AD136" s="35"/>
      <c r="AE136" s="35"/>
      <c r="AR136" s="198" t="s">
        <v>165</v>
      </c>
      <c r="AT136" s="198" t="s">
        <v>161</v>
      </c>
      <c r="AU136" s="198" t="s">
        <v>85</v>
      </c>
      <c r="AY136" s="18" t="s">
        <v>160</v>
      </c>
      <c r="BE136" s="199">
        <f>IF(N136="základní",J136,0)</f>
        <v>0</v>
      </c>
      <c r="BF136" s="199">
        <f>IF(N136="snížená",J136,0)</f>
        <v>0</v>
      </c>
      <c r="BG136" s="199">
        <f>IF(N136="zákl. přenesená",J136,0)</f>
        <v>0</v>
      </c>
      <c r="BH136" s="199">
        <f>IF(N136="sníž. přenesená",J136,0)</f>
        <v>0</v>
      </c>
      <c r="BI136" s="199">
        <f>IF(N136="nulová",J136,0)</f>
        <v>0</v>
      </c>
      <c r="BJ136" s="18" t="s">
        <v>85</v>
      </c>
      <c r="BK136" s="199">
        <f>ROUND(I136*H136,2)</f>
        <v>0</v>
      </c>
      <c r="BL136" s="18" t="s">
        <v>165</v>
      </c>
      <c r="BM136" s="198" t="s">
        <v>873</v>
      </c>
    </row>
    <row r="137" spans="2:51" s="13" customFormat="1" ht="11.25">
      <c r="B137" s="202"/>
      <c r="C137" s="203"/>
      <c r="D137" s="204" t="s">
        <v>181</v>
      </c>
      <c r="E137" s="205" t="s">
        <v>1</v>
      </c>
      <c r="F137" s="206" t="s">
        <v>1126</v>
      </c>
      <c r="G137" s="203"/>
      <c r="H137" s="207">
        <v>21.06</v>
      </c>
      <c r="I137" s="208"/>
      <c r="J137" s="203"/>
      <c r="K137" s="203"/>
      <c r="L137" s="209"/>
      <c r="M137" s="210"/>
      <c r="N137" s="211"/>
      <c r="O137" s="211"/>
      <c r="P137" s="211"/>
      <c r="Q137" s="211"/>
      <c r="R137" s="211"/>
      <c r="S137" s="211"/>
      <c r="T137" s="212"/>
      <c r="AT137" s="213" t="s">
        <v>181</v>
      </c>
      <c r="AU137" s="213" t="s">
        <v>85</v>
      </c>
      <c r="AV137" s="13" t="s">
        <v>87</v>
      </c>
      <c r="AW137" s="13" t="s">
        <v>32</v>
      </c>
      <c r="AX137" s="13" t="s">
        <v>85</v>
      </c>
      <c r="AY137" s="213" t="s">
        <v>160</v>
      </c>
    </row>
    <row r="138" spans="2:51" s="13" customFormat="1" ht="11.25">
      <c r="B138" s="202"/>
      <c r="C138" s="203"/>
      <c r="D138" s="204" t="s">
        <v>181</v>
      </c>
      <c r="E138" s="203"/>
      <c r="F138" s="206" t="s">
        <v>1127</v>
      </c>
      <c r="G138" s="203"/>
      <c r="H138" s="207">
        <v>84.24</v>
      </c>
      <c r="I138" s="208"/>
      <c r="J138" s="203"/>
      <c r="K138" s="203"/>
      <c r="L138" s="209"/>
      <c r="M138" s="210"/>
      <c r="N138" s="211"/>
      <c r="O138" s="211"/>
      <c r="P138" s="211"/>
      <c r="Q138" s="211"/>
      <c r="R138" s="211"/>
      <c r="S138" s="211"/>
      <c r="T138" s="212"/>
      <c r="AT138" s="213" t="s">
        <v>181</v>
      </c>
      <c r="AU138" s="213" t="s">
        <v>85</v>
      </c>
      <c r="AV138" s="13" t="s">
        <v>87</v>
      </c>
      <c r="AW138" s="13" t="s">
        <v>4</v>
      </c>
      <c r="AX138" s="13" t="s">
        <v>85</v>
      </c>
      <c r="AY138" s="213" t="s">
        <v>160</v>
      </c>
    </row>
    <row r="139" spans="1:65" s="2" customFormat="1" ht="16.5" customHeight="1">
      <c r="A139" s="35"/>
      <c r="B139" s="36"/>
      <c r="C139" s="186" t="s">
        <v>189</v>
      </c>
      <c r="D139" s="186" t="s">
        <v>161</v>
      </c>
      <c r="E139" s="187" t="s">
        <v>313</v>
      </c>
      <c r="F139" s="188" t="s">
        <v>314</v>
      </c>
      <c r="G139" s="189" t="s">
        <v>274</v>
      </c>
      <c r="H139" s="190">
        <v>21.06</v>
      </c>
      <c r="I139" s="191"/>
      <c r="J139" s="192">
        <f>ROUND(I139*H139,2)</f>
        <v>0</v>
      </c>
      <c r="K139" s="193"/>
      <c r="L139" s="40"/>
      <c r="M139" s="194" t="s">
        <v>1</v>
      </c>
      <c r="N139" s="195" t="s">
        <v>42</v>
      </c>
      <c r="O139" s="72"/>
      <c r="P139" s="196">
        <f>O139*H139</f>
        <v>0</v>
      </c>
      <c r="Q139" s="196">
        <v>0</v>
      </c>
      <c r="R139" s="196">
        <f>Q139*H139</f>
        <v>0</v>
      </c>
      <c r="S139" s="196">
        <v>0</v>
      </c>
      <c r="T139" s="197">
        <f>S139*H139</f>
        <v>0</v>
      </c>
      <c r="U139" s="35"/>
      <c r="V139" s="35"/>
      <c r="W139" s="35"/>
      <c r="X139" s="35"/>
      <c r="Y139" s="35"/>
      <c r="Z139" s="35"/>
      <c r="AA139" s="35"/>
      <c r="AB139" s="35"/>
      <c r="AC139" s="35"/>
      <c r="AD139" s="35"/>
      <c r="AE139" s="35"/>
      <c r="AR139" s="198" t="s">
        <v>165</v>
      </c>
      <c r="AT139" s="198" t="s">
        <v>161</v>
      </c>
      <c r="AU139" s="198" t="s">
        <v>85</v>
      </c>
      <c r="AY139" s="18" t="s">
        <v>160</v>
      </c>
      <c r="BE139" s="199">
        <f>IF(N139="základní",J139,0)</f>
        <v>0</v>
      </c>
      <c r="BF139" s="199">
        <f>IF(N139="snížená",J139,0)</f>
        <v>0</v>
      </c>
      <c r="BG139" s="199">
        <f>IF(N139="zákl. přenesená",J139,0)</f>
        <v>0</v>
      </c>
      <c r="BH139" s="199">
        <f>IF(N139="sníž. přenesená",J139,0)</f>
        <v>0</v>
      </c>
      <c r="BI139" s="199">
        <f>IF(N139="nulová",J139,0)</f>
        <v>0</v>
      </c>
      <c r="BJ139" s="18" t="s">
        <v>85</v>
      </c>
      <c r="BK139" s="199">
        <f>ROUND(I139*H139,2)</f>
        <v>0</v>
      </c>
      <c r="BL139" s="18" t="s">
        <v>165</v>
      </c>
      <c r="BM139" s="198" t="s">
        <v>876</v>
      </c>
    </row>
    <row r="140" spans="2:51" s="13" customFormat="1" ht="11.25">
      <c r="B140" s="202"/>
      <c r="C140" s="203"/>
      <c r="D140" s="204" t="s">
        <v>181</v>
      </c>
      <c r="E140" s="205" t="s">
        <v>1</v>
      </c>
      <c r="F140" s="206" t="s">
        <v>1128</v>
      </c>
      <c r="G140" s="203"/>
      <c r="H140" s="207">
        <v>21.06</v>
      </c>
      <c r="I140" s="208"/>
      <c r="J140" s="203"/>
      <c r="K140" s="203"/>
      <c r="L140" s="209"/>
      <c r="M140" s="210"/>
      <c r="N140" s="211"/>
      <c r="O140" s="211"/>
      <c r="P140" s="211"/>
      <c r="Q140" s="211"/>
      <c r="R140" s="211"/>
      <c r="S140" s="211"/>
      <c r="T140" s="212"/>
      <c r="AT140" s="213" t="s">
        <v>181</v>
      </c>
      <c r="AU140" s="213" t="s">
        <v>85</v>
      </c>
      <c r="AV140" s="13" t="s">
        <v>87</v>
      </c>
      <c r="AW140" s="13" t="s">
        <v>32</v>
      </c>
      <c r="AX140" s="13" t="s">
        <v>85</v>
      </c>
      <c r="AY140" s="213" t="s">
        <v>160</v>
      </c>
    </row>
    <row r="141" spans="1:65" s="2" customFormat="1" ht="21.75" customHeight="1">
      <c r="A141" s="35"/>
      <c r="B141" s="36"/>
      <c r="C141" s="186" t="s">
        <v>194</v>
      </c>
      <c r="D141" s="186" t="s">
        <v>161</v>
      </c>
      <c r="E141" s="187" t="s">
        <v>317</v>
      </c>
      <c r="F141" s="188" t="s">
        <v>261</v>
      </c>
      <c r="G141" s="189" t="s">
        <v>217</v>
      </c>
      <c r="H141" s="190">
        <v>36.855</v>
      </c>
      <c r="I141" s="191"/>
      <c r="J141" s="192">
        <f>ROUND(I141*H141,2)</f>
        <v>0</v>
      </c>
      <c r="K141" s="193"/>
      <c r="L141" s="40"/>
      <c r="M141" s="194" t="s">
        <v>1</v>
      </c>
      <c r="N141" s="195" t="s">
        <v>42</v>
      </c>
      <c r="O141" s="72"/>
      <c r="P141" s="196">
        <f>O141*H141</f>
        <v>0</v>
      </c>
      <c r="Q141" s="196">
        <v>0</v>
      </c>
      <c r="R141" s="196">
        <f>Q141*H141</f>
        <v>0</v>
      </c>
      <c r="S141" s="196">
        <v>0</v>
      </c>
      <c r="T141" s="197">
        <f>S141*H141</f>
        <v>0</v>
      </c>
      <c r="U141" s="35"/>
      <c r="V141" s="35"/>
      <c r="W141" s="35"/>
      <c r="X141" s="35"/>
      <c r="Y141" s="35"/>
      <c r="Z141" s="35"/>
      <c r="AA141" s="35"/>
      <c r="AB141" s="35"/>
      <c r="AC141" s="35"/>
      <c r="AD141" s="35"/>
      <c r="AE141" s="35"/>
      <c r="AR141" s="198" t="s">
        <v>165</v>
      </c>
      <c r="AT141" s="198" t="s">
        <v>161</v>
      </c>
      <c r="AU141" s="198" t="s">
        <v>85</v>
      </c>
      <c r="AY141" s="18" t="s">
        <v>160</v>
      </c>
      <c r="BE141" s="199">
        <f>IF(N141="základní",J141,0)</f>
        <v>0</v>
      </c>
      <c r="BF141" s="199">
        <f>IF(N141="snížená",J141,0)</f>
        <v>0</v>
      </c>
      <c r="BG141" s="199">
        <f>IF(N141="zákl. přenesená",J141,0)</f>
        <v>0</v>
      </c>
      <c r="BH141" s="199">
        <f>IF(N141="sníž. přenesená",J141,0)</f>
        <v>0</v>
      </c>
      <c r="BI141" s="199">
        <f>IF(N141="nulová",J141,0)</f>
        <v>0</v>
      </c>
      <c r="BJ141" s="18" t="s">
        <v>85</v>
      </c>
      <c r="BK141" s="199">
        <f>ROUND(I141*H141,2)</f>
        <v>0</v>
      </c>
      <c r="BL141" s="18" t="s">
        <v>165</v>
      </c>
      <c r="BM141" s="198" t="s">
        <v>878</v>
      </c>
    </row>
    <row r="142" spans="2:51" s="13" customFormat="1" ht="11.25">
      <c r="B142" s="202"/>
      <c r="C142" s="203"/>
      <c r="D142" s="204" t="s">
        <v>181</v>
      </c>
      <c r="E142" s="203"/>
      <c r="F142" s="206" t="s">
        <v>1129</v>
      </c>
      <c r="G142" s="203"/>
      <c r="H142" s="207">
        <v>36.855</v>
      </c>
      <c r="I142" s="208"/>
      <c r="J142" s="203"/>
      <c r="K142" s="203"/>
      <c r="L142" s="209"/>
      <c r="M142" s="210"/>
      <c r="N142" s="211"/>
      <c r="O142" s="211"/>
      <c r="P142" s="211"/>
      <c r="Q142" s="211"/>
      <c r="R142" s="211"/>
      <c r="S142" s="211"/>
      <c r="T142" s="212"/>
      <c r="AT142" s="213" t="s">
        <v>181</v>
      </c>
      <c r="AU142" s="213" t="s">
        <v>85</v>
      </c>
      <c r="AV142" s="13" t="s">
        <v>87</v>
      </c>
      <c r="AW142" s="13" t="s">
        <v>4</v>
      </c>
      <c r="AX142" s="13" t="s">
        <v>85</v>
      </c>
      <c r="AY142" s="213" t="s">
        <v>160</v>
      </c>
    </row>
    <row r="143" spans="1:65" s="2" customFormat="1" ht="21.75" customHeight="1">
      <c r="A143" s="35"/>
      <c r="B143" s="36"/>
      <c r="C143" s="186" t="s">
        <v>198</v>
      </c>
      <c r="D143" s="186" t="s">
        <v>161</v>
      </c>
      <c r="E143" s="187" t="s">
        <v>880</v>
      </c>
      <c r="F143" s="188" t="s">
        <v>881</v>
      </c>
      <c r="G143" s="189" t="s">
        <v>274</v>
      </c>
      <c r="H143" s="190">
        <v>12.933</v>
      </c>
      <c r="I143" s="191"/>
      <c r="J143" s="192">
        <f>ROUND(I143*H143,2)</f>
        <v>0</v>
      </c>
      <c r="K143" s="193"/>
      <c r="L143" s="40"/>
      <c r="M143" s="194" t="s">
        <v>1</v>
      </c>
      <c r="N143" s="195" t="s">
        <v>42</v>
      </c>
      <c r="O143" s="72"/>
      <c r="P143" s="196">
        <f>O143*H143</f>
        <v>0</v>
      </c>
      <c r="Q143" s="196">
        <v>0</v>
      </c>
      <c r="R143" s="196">
        <f>Q143*H143</f>
        <v>0</v>
      </c>
      <c r="S143" s="196">
        <v>0</v>
      </c>
      <c r="T143" s="197">
        <f>S143*H143</f>
        <v>0</v>
      </c>
      <c r="U143" s="35"/>
      <c r="V143" s="35"/>
      <c r="W143" s="35"/>
      <c r="X143" s="35"/>
      <c r="Y143" s="35"/>
      <c r="Z143" s="35"/>
      <c r="AA143" s="35"/>
      <c r="AB143" s="35"/>
      <c r="AC143" s="35"/>
      <c r="AD143" s="35"/>
      <c r="AE143" s="35"/>
      <c r="AR143" s="198" t="s">
        <v>165</v>
      </c>
      <c r="AT143" s="198" t="s">
        <v>161</v>
      </c>
      <c r="AU143" s="198" t="s">
        <v>85</v>
      </c>
      <c r="AY143" s="18" t="s">
        <v>160</v>
      </c>
      <c r="BE143" s="199">
        <f>IF(N143="základní",J143,0)</f>
        <v>0</v>
      </c>
      <c r="BF143" s="199">
        <f>IF(N143="snížená",J143,0)</f>
        <v>0</v>
      </c>
      <c r="BG143" s="199">
        <f>IF(N143="zákl. přenesená",J143,0)</f>
        <v>0</v>
      </c>
      <c r="BH143" s="199">
        <f>IF(N143="sníž. přenesená",J143,0)</f>
        <v>0</v>
      </c>
      <c r="BI143" s="199">
        <f>IF(N143="nulová",J143,0)</f>
        <v>0</v>
      </c>
      <c r="BJ143" s="18" t="s">
        <v>85</v>
      </c>
      <c r="BK143" s="199">
        <f>ROUND(I143*H143,2)</f>
        <v>0</v>
      </c>
      <c r="BL143" s="18" t="s">
        <v>165</v>
      </c>
      <c r="BM143" s="198" t="s">
        <v>882</v>
      </c>
    </row>
    <row r="144" spans="1:47" s="2" customFormat="1" ht="29.25">
      <c r="A144" s="35"/>
      <c r="B144" s="36"/>
      <c r="C144" s="37"/>
      <c r="D144" s="204" t="s">
        <v>187</v>
      </c>
      <c r="E144" s="37"/>
      <c r="F144" s="214" t="s">
        <v>883</v>
      </c>
      <c r="G144" s="37"/>
      <c r="H144" s="37"/>
      <c r="I144" s="215"/>
      <c r="J144" s="37"/>
      <c r="K144" s="37"/>
      <c r="L144" s="40"/>
      <c r="M144" s="216"/>
      <c r="N144" s="217"/>
      <c r="O144" s="72"/>
      <c r="P144" s="72"/>
      <c r="Q144" s="72"/>
      <c r="R144" s="72"/>
      <c r="S144" s="72"/>
      <c r="T144" s="73"/>
      <c r="U144" s="35"/>
      <c r="V144" s="35"/>
      <c r="W144" s="35"/>
      <c r="X144" s="35"/>
      <c r="Y144" s="35"/>
      <c r="Z144" s="35"/>
      <c r="AA144" s="35"/>
      <c r="AB144" s="35"/>
      <c r="AC144" s="35"/>
      <c r="AD144" s="35"/>
      <c r="AE144" s="35"/>
      <c r="AT144" s="18" t="s">
        <v>187</v>
      </c>
      <c r="AU144" s="18" t="s">
        <v>85</v>
      </c>
    </row>
    <row r="145" spans="2:51" s="13" customFormat="1" ht="11.25">
      <c r="B145" s="202"/>
      <c r="C145" s="203"/>
      <c r="D145" s="204" t="s">
        <v>181</v>
      </c>
      <c r="E145" s="205" t="s">
        <v>1</v>
      </c>
      <c r="F145" s="206" t="s">
        <v>1130</v>
      </c>
      <c r="G145" s="203"/>
      <c r="H145" s="207">
        <v>12.933</v>
      </c>
      <c r="I145" s="208"/>
      <c r="J145" s="203"/>
      <c r="K145" s="203"/>
      <c r="L145" s="209"/>
      <c r="M145" s="210"/>
      <c r="N145" s="211"/>
      <c r="O145" s="211"/>
      <c r="P145" s="211"/>
      <c r="Q145" s="211"/>
      <c r="R145" s="211"/>
      <c r="S145" s="211"/>
      <c r="T145" s="212"/>
      <c r="AT145" s="213" t="s">
        <v>181</v>
      </c>
      <c r="AU145" s="213" t="s">
        <v>85</v>
      </c>
      <c r="AV145" s="13" t="s">
        <v>87</v>
      </c>
      <c r="AW145" s="13" t="s">
        <v>32</v>
      </c>
      <c r="AX145" s="13" t="s">
        <v>85</v>
      </c>
      <c r="AY145" s="213" t="s">
        <v>160</v>
      </c>
    </row>
    <row r="146" spans="1:65" s="2" customFormat="1" ht="16.5" customHeight="1">
      <c r="A146" s="35"/>
      <c r="B146" s="36"/>
      <c r="C146" s="234" t="s">
        <v>158</v>
      </c>
      <c r="D146" s="234" t="s">
        <v>325</v>
      </c>
      <c r="E146" s="235" t="s">
        <v>885</v>
      </c>
      <c r="F146" s="236" t="s">
        <v>886</v>
      </c>
      <c r="G146" s="237" t="s">
        <v>217</v>
      </c>
      <c r="H146" s="238">
        <v>25.866</v>
      </c>
      <c r="I146" s="239"/>
      <c r="J146" s="240">
        <f>ROUND(I146*H146,2)</f>
        <v>0</v>
      </c>
      <c r="K146" s="241"/>
      <c r="L146" s="242"/>
      <c r="M146" s="243" t="s">
        <v>1</v>
      </c>
      <c r="N146" s="244" t="s">
        <v>42</v>
      </c>
      <c r="O146" s="72"/>
      <c r="P146" s="196">
        <f>O146*H146</f>
        <v>0</v>
      </c>
      <c r="Q146" s="196">
        <v>0</v>
      </c>
      <c r="R146" s="196">
        <f>Q146*H146</f>
        <v>0</v>
      </c>
      <c r="S146" s="196">
        <v>0</v>
      </c>
      <c r="T146" s="197">
        <f>S146*H146</f>
        <v>0</v>
      </c>
      <c r="U146" s="35"/>
      <c r="V146" s="35"/>
      <c r="W146" s="35"/>
      <c r="X146" s="35"/>
      <c r="Y146" s="35"/>
      <c r="Z146" s="35"/>
      <c r="AA146" s="35"/>
      <c r="AB146" s="35"/>
      <c r="AC146" s="35"/>
      <c r="AD146" s="35"/>
      <c r="AE146" s="35"/>
      <c r="AR146" s="198" t="s">
        <v>198</v>
      </c>
      <c r="AT146" s="198" t="s">
        <v>325</v>
      </c>
      <c r="AU146" s="198" t="s">
        <v>85</v>
      </c>
      <c r="AY146" s="18" t="s">
        <v>160</v>
      </c>
      <c r="BE146" s="199">
        <f>IF(N146="základní",J146,0)</f>
        <v>0</v>
      </c>
      <c r="BF146" s="199">
        <f>IF(N146="snížená",J146,0)</f>
        <v>0</v>
      </c>
      <c r="BG146" s="199">
        <f>IF(N146="zákl. přenesená",J146,0)</f>
        <v>0</v>
      </c>
      <c r="BH146" s="199">
        <f>IF(N146="sníž. přenesená",J146,0)</f>
        <v>0</v>
      </c>
      <c r="BI146" s="199">
        <f>IF(N146="nulová",J146,0)</f>
        <v>0</v>
      </c>
      <c r="BJ146" s="18" t="s">
        <v>85</v>
      </c>
      <c r="BK146" s="199">
        <f>ROUND(I146*H146,2)</f>
        <v>0</v>
      </c>
      <c r="BL146" s="18" t="s">
        <v>165</v>
      </c>
      <c r="BM146" s="198" t="s">
        <v>887</v>
      </c>
    </row>
    <row r="147" spans="2:51" s="13" customFormat="1" ht="11.25">
      <c r="B147" s="202"/>
      <c r="C147" s="203"/>
      <c r="D147" s="204" t="s">
        <v>181</v>
      </c>
      <c r="E147" s="203"/>
      <c r="F147" s="206" t="s">
        <v>1131</v>
      </c>
      <c r="G147" s="203"/>
      <c r="H147" s="207">
        <v>25.866</v>
      </c>
      <c r="I147" s="208"/>
      <c r="J147" s="203"/>
      <c r="K147" s="203"/>
      <c r="L147" s="209"/>
      <c r="M147" s="210"/>
      <c r="N147" s="211"/>
      <c r="O147" s="211"/>
      <c r="P147" s="211"/>
      <c r="Q147" s="211"/>
      <c r="R147" s="211"/>
      <c r="S147" s="211"/>
      <c r="T147" s="212"/>
      <c r="AT147" s="213" t="s">
        <v>181</v>
      </c>
      <c r="AU147" s="213" t="s">
        <v>85</v>
      </c>
      <c r="AV147" s="13" t="s">
        <v>87</v>
      </c>
      <c r="AW147" s="13" t="s">
        <v>4</v>
      </c>
      <c r="AX147" s="13" t="s">
        <v>85</v>
      </c>
      <c r="AY147" s="213" t="s">
        <v>160</v>
      </c>
    </row>
    <row r="148" spans="1:65" s="2" customFormat="1" ht="33" customHeight="1">
      <c r="A148" s="35"/>
      <c r="B148" s="36"/>
      <c r="C148" s="186" t="s">
        <v>207</v>
      </c>
      <c r="D148" s="186" t="s">
        <v>161</v>
      </c>
      <c r="E148" s="187" t="s">
        <v>889</v>
      </c>
      <c r="F148" s="188" t="s">
        <v>890</v>
      </c>
      <c r="G148" s="189" t="s">
        <v>274</v>
      </c>
      <c r="H148" s="190">
        <v>6.286</v>
      </c>
      <c r="I148" s="191"/>
      <c r="J148" s="192">
        <f>ROUND(I148*H148,2)</f>
        <v>0</v>
      </c>
      <c r="K148" s="193"/>
      <c r="L148" s="40"/>
      <c r="M148" s="194" t="s">
        <v>1</v>
      </c>
      <c r="N148" s="195" t="s">
        <v>42</v>
      </c>
      <c r="O148" s="72"/>
      <c r="P148" s="196">
        <f>O148*H148</f>
        <v>0</v>
      </c>
      <c r="Q148" s="196">
        <v>0</v>
      </c>
      <c r="R148" s="196">
        <f>Q148*H148</f>
        <v>0</v>
      </c>
      <c r="S148" s="196">
        <v>0</v>
      </c>
      <c r="T148" s="197">
        <f>S148*H148</f>
        <v>0</v>
      </c>
      <c r="U148" s="35"/>
      <c r="V148" s="35"/>
      <c r="W148" s="35"/>
      <c r="X148" s="35"/>
      <c r="Y148" s="35"/>
      <c r="Z148" s="35"/>
      <c r="AA148" s="35"/>
      <c r="AB148" s="35"/>
      <c r="AC148" s="35"/>
      <c r="AD148" s="35"/>
      <c r="AE148" s="35"/>
      <c r="AR148" s="198" t="s">
        <v>165</v>
      </c>
      <c r="AT148" s="198" t="s">
        <v>161</v>
      </c>
      <c r="AU148" s="198" t="s">
        <v>85</v>
      </c>
      <c r="AY148" s="18" t="s">
        <v>160</v>
      </c>
      <c r="BE148" s="199">
        <f>IF(N148="základní",J148,0)</f>
        <v>0</v>
      </c>
      <c r="BF148" s="199">
        <f>IF(N148="snížená",J148,0)</f>
        <v>0</v>
      </c>
      <c r="BG148" s="199">
        <f>IF(N148="zákl. přenesená",J148,0)</f>
        <v>0</v>
      </c>
      <c r="BH148" s="199">
        <f>IF(N148="sníž. přenesená",J148,0)</f>
        <v>0</v>
      </c>
      <c r="BI148" s="199">
        <f>IF(N148="nulová",J148,0)</f>
        <v>0</v>
      </c>
      <c r="BJ148" s="18" t="s">
        <v>85</v>
      </c>
      <c r="BK148" s="199">
        <f>ROUND(I148*H148,2)</f>
        <v>0</v>
      </c>
      <c r="BL148" s="18" t="s">
        <v>165</v>
      </c>
      <c r="BM148" s="198" t="s">
        <v>891</v>
      </c>
    </row>
    <row r="149" spans="2:51" s="13" customFormat="1" ht="11.25">
      <c r="B149" s="202"/>
      <c r="C149" s="203"/>
      <c r="D149" s="204" t="s">
        <v>181</v>
      </c>
      <c r="E149" s="205" t="s">
        <v>1</v>
      </c>
      <c r="F149" s="206" t="s">
        <v>1132</v>
      </c>
      <c r="G149" s="203"/>
      <c r="H149" s="207">
        <v>6.286</v>
      </c>
      <c r="I149" s="208"/>
      <c r="J149" s="203"/>
      <c r="K149" s="203"/>
      <c r="L149" s="209"/>
      <c r="M149" s="210"/>
      <c r="N149" s="211"/>
      <c r="O149" s="211"/>
      <c r="P149" s="211"/>
      <c r="Q149" s="211"/>
      <c r="R149" s="211"/>
      <c r="S149" s="211"/>
      <c r="T149" s="212"/>
      <c r="AT149" s="213" t="s">
        <v>181</v>
      </c>
      <c r="AU149" s="213" t="s">
        <v>85</v>
      </c>
      <c r="AV149" s="13" t="s">
        <v>87</v>
      </c>
      <c r="AW149" s="13" t="s">
        <v>32</v>
      </c>
      <c r="AX149" s="13" t="s">
        <v>85</v>
      </c>
      <c r="AY149" s="213" t="s">
        <v>160</v>
      </c>
    </row>
    <row r="150" spans="1:65" s="2" customFormat="1" ht="16.5" customHeight="1">
      <c r="A150" s="35"/>
      <c r="B150" s="36"/>
      <c r="C150" s="234" t="s">
        <v>214</v>
      </c>
      <c r="D150" s="234" t="s">
        <v>325</v>
      </c>
      <c r="E150" s="235" t="s">
        <v>893</v>
      </c>
      <c r="F150" s="236" t="s">
        <v>894</v>
      </c>
      <c r="G150" s="237" t="s">
        <v>217</v>
      </c>
      <c r="H150" s="238">
        <v>12.572</v>
      </c>
      <c r="I150" s="239"/>
      <c r="J150" s="240">
        <f>ROUND(I150*H150,2)</f>
        <v>0</v>
      </c>
      <c r="K150" s="241"/>
      <c r="L150" s="242"/>
      <c r="M150" s="243" t="s">
        <v>1</v>
      </c>
      <c r="N150" s="244" t="s">
        <v>42</v>
      </c>
      <c r="O150" s="72"/>
      <c r="P150" s="196">
        <f>O150*H150</f>
        <v>0</v>
      </c>
      <c r="Q150" s="196">
        <v>0</v>
      </c>
      <c r="R150" s="196">
        <f>Q150*H150</f>
        <v>0</v>
      </c>
      <c r="S150" s="196">
        <v>0</v>
      </c>
      <c r="T150" s="197">
        <f>S150*H150</f>
        <v>0</v>
      </c>
      <c r="U150" s="35"/>
      <c r="V150" s="35"/>
      <c r="W150" s="35"/>
      <c r="X150" s="35"/>
      <c r="Y150" s="35"/>
      <c r="Z150" s="35"/>
      <c r="AA150" s="35"/>
      <c r="AB150" s="35"/>
      <c r="AC150" s="35"/>
      <c r="AD150" s="35"/>
      <c r="AE150" s="35"/>
      <c r="AR150" s="198" t="s">
        <v>198</v>
      </c>
      <c r="AT150" s="198" t="s">
        <v>325</v>
      </c>
      <c r="AU150" s="198" t="s">
        <v>85</v>
      </c>
      <c r="AY150" s="18" t="s">
        <v>160</v>
      </c>
      <c r="BE150" s="199">
        <f>IF(N150="základní",J150,0)</f>
        <v>0</v>
      </c>
      <c r="BF150" s="199">
        <f>IF(N150="snížená",J150,0)</f>
        <v>0</v>
      </c>
      <c r="BG150" s="199">
        <f>IF(N150="zákl. přenesená",J150,0)</f>
        <v>0</v>
      </c>
      <c r="BH150" s="199">
        <f>IF(N150="sníž. přenesená",J150,0)</f>
        <v>0</v>
      </c>
      <c r="BI150" s="199">
        <f>IF(N150="nulová",J150,0)</f>
        <v>0</v>
      </c>
      <c r="BJ150" s="18" t="s">
        <v>85</v>
      </c>
      <c r="BK150" s="199">
        <f>ROUND(I150*H150,2)</f>
        <v>0</v>
      </c>
      <c r="BL150" s="18" t="s">
        <v>165</v>
      </c>
      <c r="BM150" s="198" t="s">
        <v>895</v>
      </c>
    </row>
    <row r="151" spans="2:51" s="13" customFormat="1" ht="11.25">
      <c r="B151" s="202"/>
      <c r="C151" s="203"/>
      <c r="D151" s="204" t="s">
        <v>181</v>
      </c>
      <c r="E151" s="203"/>
      <c r="F151" s="206" t="s">
        <v>1133</v>
      </c>
      <c r="G151" s="203"/>
      <c r="H151" s="207">
        <v>12.572</v>
      </c>
      <c r="I151" s="208"/>
      <c r="J151" s="203"/>
      <c r="K151" s="203"/>
      <c r="L151" s="209"/>
      <c r="M151" s="210"/>
      <c r="N151" s="211"/>
      <c r="O151" s="211"/>
      <c r="P151" s="211"/>
      <c r="Q151" s="211"/>
      <c r="R151" s="211"/>
      <c r="S151" s="211"/>
      <c r="T151" s="212"/>
      <c r="AT151" s="213" t="s">
        <v>181</v>
      </c>
      <c r="AU151" s="213" t="s">
        <v>85</v>
      </c>
      <c r="AV151" s="13" t="s">
        <v>87</v>
      </c>
      <c r="AW151" s="13" t="s">
        <v>4</v>
      </c>
      <c r="AX151" s="13" t="s">
        <v>85</v>
      </c>
      <c r="AY151" s="213" t="s">
        <v>160</v>
      </c>
    </row>
    <row r="152" spans="2:63" s="12" customFormat="1" ht="25.9" customHeight="1">
      <c r="B152" s="172"/>
      <c r="C152" s="173"/>
      <c r="D152" s="174" t="s">
        <v>76</v>
      </c>
      <c r="E152" s="175" t="s">
        <v>174</v>
      </c>
      <c r="F152" s="175" t="s">
        <v>175</v>
      </c>
      <c r="G152" s="173"/>
      <c r="H152" s="173"/>
      <c r="I152" s="176"/>
      <c r="J152" s="177">
        <f>BK152</f>
        <v>0</v>
      </c>
      <c r="K152" s="173"/>
      <c r="L152" s="178"/>
      <c r="M152" s="179"/>
      <c r="N152" s="180"/>
      <c r="O152" s="180"/>
      <c r="P152" s="181">
        <f>P153+P160+P187+P189+P194</f>
        <v>0</v>
      </c>
      <c r="Q152" s="180"/>
      <c r="R152" s="181">
        <f>R153+R160+R187+R189+R194</f>
        <v>2.0136395</v>
      </c>
      <c r="S152" s="180"/>
      <c r="T152" s="182">
        <f>T153+T160+T187+T189+T194</f>
        <v>0.126</v>
      </c>
      <c r="AR152" s="183" t="s">
        <v>85</v>
      </c>
      <c r="AT152" s="184" t="s">
        <v>76</v>
      </c>
      <c r="AU152" s="184" t="s">
        <v>77</v>
      </c>
      <c r="AY152" s="183" t="s">
        <v>160</v>
      </c>
      <c r="BK152" s="185">
        <f>BK153+BK160+BK187+BK189+BK194</f>
        <v>0</v>
      </c>
    </row>
    <row r="153" spans="2:63" s="12" customFormat="1" ht="22.9" customHeight="1">
      <c r="B153" s="172"/>
      <c r="C153" s="173"/>
      <c r="D153" s="174" t="s">
        <v>76</v>
      </c>
      <c r="E153" s="200" t="s">
        <v>165</v>
      </c>
      <c r="F153" s="200" t="s">
        <v>897</v>
      </c>
      <c r="G153" s="173"/>
      <c r="H153" s="173"/>
      <c r="I153" s="176"/>
      <c r="J153" s="201">
        <f>BK153</f>
        <v>0</v>
      </c>
      <c r="K153" s="173"/>
      <c r="L153" s="178"/>
      <c r="M153" s="179"/>
      <c r="N153" s="180"/>
      <c r="O153" s="180"/>
      <c r="P153" s="181">
        <f>SUM(P154:P159)</f>
        <v>0</v>
      </c>
      <c r="Q153" s="180"/>
      <c r="R153" s="181">
        <f>SUM(R154:R159)</f>
        <v>0.0028755</v>
      </c>
      <c r="S153" s="180"/>
      <c r="T153" s="182">
        <f>SUM(T154:T159)</f>
        <v>0</v>
      </c>
      <c r="AR153" s="183" t="s">
        <v>85</v>
      </c>
      <c r="AT153" s="184" t="s">
        <v>76</v>
      </c>
      <c r="AU153" s="184" t="s">
        <v>85</v>
      </c>
      <c r="AY153" s="183" t="s">
        <v>160</v>
      </c>
      <c r="BK153" s="185">
        <f>SUM(BK154:BK159)</f>
        <v>0</v>
      </c>
    </row>
    <row r="154" spans="1:65" s="2" customFormat="1" ht="21.75" customHeight="1">
      <c r="A154" s="35"/>
      <c r="B154" s="36"/>
      <c r="C154" s="186" t="s">
        <v>219</v>
      </c>
      <c r="D154" s="186" t="s">
        <v>161</v>
      </c>
      <c r="E154" s="187" t="s">
        <v>898</v>
      </c>
      <c r="F154" s="188" t="s">
        <v>899</v>
      </c>
      <c r="G154" s="189" t="s">
        <v>274</v>
      </c>
      <c r="H154" s="190">
        <v>1.8</v>
      </c>
      <c r="I154" s="191"/>
      <c r="J154" s="192">
        <f>ROUND(I154*H154,2)</f>
        <v>0</v>
      </c>
      <c r="K154" s="193"/>
      <c r="L154" s="40"/>
      <c r="M154" s="194" t="s">
        <v>1</v>
      </c>
      <c r="N154" s="195" t="s">
        <v>42</v>
      </c>
      <c r="O154" s="72"/>
      <c r="P154" s="196">
        <f>O154*H154</f>
        <v>0</v>
      </c>
      <c r="Q154" s="196">
        <v>0</v>
      </c>
      <c r="R154" s="196">
        <f>Q154*H154</f>
        <v>0</v>
      </c>
      <c r="S154" s="196">
        <v>0</v>
      </c>
      <c r="T154" s="197">
        <f>S154*H154</f>
        <v>0</v>
      </c>
      <c r="U154" s="35"/>
      <c r="V154" s="35"/>
      <c r="W154" s="35"/>
      <c r="X154" s="35"/>
      <c r="Y154" s="35"/>
      <c r="Z154" s="35"/>
      <c r="AA154" s="35"/>
      <c r="AB154" s="35"/>
      <c r="AC154" s="35"/>
      <c r="AD154" s="35"/>
      <c r="AE154" s="35"/>
      <c r="AR154" s="198" t="s">
        <v>165</v>
      </c>
      <c r="AT154" s="198" t="s">
        <v>161</v>
      </c>
      <c r="AU154" s="198" t="s">
        <v>87</v>
      </c>
      <c r="AY154" s="18" t="s">
        <v>160</v>
      </c>
      <c r="BE154" s="199">
        <f>IF(N154="základní",J154,0)</f>
        <v>0</v>
      </c>
      <c r="BF154" s="199">
        <f>IF(N154="snížená",J154,0)</f>
        <v>0</v>
      </c>
      <c r="BG154" s="199">
        <f>IF(N154="zákl. přenesená",J154,0)</f>
        <v>0</v>
      </c>
      <c r="BH154" s="199">
        <f>IF(N154="sníž. přenesená",J154,0)</f>
        <v>0</v>
      </c>
      <c r="BI154" s="199">
        <f>IF(N154="nulová",J154,0)</f>
        <v>0</v>
      </c>
      <c r="BJ154" s="18" t="s">
        <v>85</v>
      </c>
      <c r="BK154" s="199">
        <f>ROUND(I154*H154,2)</f>
        <v>0</v>
      </c>
      <c r="BL154" s="18" t="s">
        <v>165</v>
      </c>
      <c r="BM154" s="198" t="s">
        <v>900</v>
      </c>
    </row>
    <row r="155" spans="2:51" s="13" customFormat="1" ht="11.25">
      <c r="B155" s="202"/>
      <c r="C155" s="203"/>
      <c r="D155" s="204" t="s">
        <v>181</v>
      </c>
      <c r="E155" s="205" t="s">
        <v>1</v>
      </c>
      <c r="F155" s="206" t="s">
        <v>1134</v>
      </c>
      <c r="G155" s="203"/>
      <c r="H155" s="207">
        <v>1.8</v>
      </c>
      <c r="I155" s="208"/>
      <c r="J155" s="203"/>
      <c r="K155" s="203"/>
      <c r="L155" s="209"/>
      <c r="M155" s="210"/>
      <c r="N155" s="211"/>
      <c r="O155" s="211"/>
      <c r="P155" s="211"/>
      <c r="Q155" s="211"/>
      <c r="R155" s="211"/>
      <c r="S155" s="211"/>
      <c r="T155" s="212"/>
      <c r="AT155" s="213" t="s">
        <v>181</v>
      </c>
      <c r="AU155" s="213" t="s">
        <v>87</v>
      </c>
      <c r="AV155" s="13" t="s">
        <v>87</v>
      </c>
      <c r="AW155" s="13" t="s">
        <v>32</v>
      </c>
      <c r="AX155" s="13" t="s">
        <v>85</v>
      </c>
      <c r="AY155" s="213" t="s">
        <v>160</v>
      </c>
    </row>
    <row r="156" spans="1:65" s="2" customFormat="1" ht="21.75" customHeight="1">
      <c r="A156" s="35"/>
      <c r="B156" s="36"/>
      <c r="C156" s="186" t="s">
        <v>224</v>
      </c>
      <c r="D156" s="186" t="s">
        <v>161</v>
      </c>
      <c r="E156" s="187" t="s">
        <v>902</v>
      </c>
      <c r="F156" s="188" t="s">
        <v>903</v>
      </c>
      <c r="G156" s="189" t="s">
        <v>274</v>
      </c>
      <c r="H156" s="190">
        <v>0.027</v>
      </c>
      <c r="I156" s="191"/>
      <c r="J156" s="192">
        <f>ROUND(I156*H156,2)</f>
        <v>0</v>
      </c>
      <c r="K156" s="193"/>
      <c r="L156" s="40"/>
      <c r="M156" s="194" t="s">
        <v>1</v>
      </c>
      <c r="N156" s="195" t="s">
        <v>42</v>
      </c>
      <c r="O156" s="72"/>
      <c r="P156" s="196">
        <f>O156*H156</f>
        <v>0</v>
      </c>
      <c r="Q156" s="196">
        <v>0</v>
      </c>
      <c r="R156" s="196">
        <f>Q156*H156</f>
        <v>0</v>
      </c>
      <c r="S156" s="196">
        <v>0</v>
      </c>
      <c r="T156" s="197">
        <f>S156*H156</f>
        <v>0</v>
      </c>
      <c r="U156" s="35"/>
      <c r="V156" s="35"/>
      <c r="W156" s="35"/>
      <c r="X156" s="35"/>
      <c r="Y156" s="35"/>
      <c r="Z156" s="35"/>
      <c r="AA156" s="35"/>
      <c r="AB156" s="35"/>
      <c r="AC156" s="35"/>
      <c r="AD156" s="35"/>
      <c r="AE156" s="35"/>
      <c r="AR156" s="198" t="s">
        <v>165</v>
      </c>
      <c r="AT156" s="198" t="s">
        <v>161</v>
      </c>
      <c r="AU156" s="198" t="s">
        <v>87</v>
      </c>
      <c r="AY156" s="18" t="s">
        <v>160</v>
      </c>
      <c r="BE156" s="199">
        <f>IF(N156="základní",J156,0)</f>
        <v>0</v>
      </c>
      <c r="BF156" s="199">
        <f>IF(N156="snížená",J156,0)</f>
        <v>0</v>
      </c>
      <c r="BG156" s="199">
        <f>IF(N156="zákl. přenesená",J156,0)</f>
        <v>0</v>
      </c>
      <c r="BH156" s="199">
        <f>IF(N156="sníž. přenesená",J156,0)</f>
        <v>0</v>
      </c>
      <c r="BI156" s="199">
        <f>IF(N156="nulová",J156,0)</f>
        <v>0</v>
      </c>
      <c r="BJ156" s="18" t="s">
        <v>85</v>
      </c>
      <c r="BK156" s="199">
        <f>ROUND(I156*H156,2)</f>
        <v>0</v>
      </c>
      <c r="BL156" s="18" t="s">
        <v>165</v>
      </c>
      <c r="BM156" s="198" t="s">
        <v>904</v>
      </c>
    </row>
    <row r="157" spans="2:51" s="13" customFormat="1" ht="11.25">
      <c r="B157" s="202"/>
      <c r="C157" s="203"/>
      <c r="D157" s="204" t="s">
        <v>181</v>
      </c>
      <c r="E157" s="205" t="s">
        <v>1</v>
      </c>
      <c r="F157" s="206" t="s">
        <v>1135</v>
      </c>
      <c r="G157" s="203"/>
      <c r="H157" s="207">
        <v>0.027</v>
      </c>
      <c r="I157" s="208"/>
      <c r="J157" s="203"/>
      <c r="K157" s="203"/>
      <c r="L157" s="209"/>
      <c r="M157" s="210"/>
      <c r="N157" s="211"/>
      <c r="O157" s="211"/>
      <c r="P157" s="211"/>
      <c r="Q157" s="211"/>
      <c r="R157" s="211"/>
      <c r="S157" s="211"/>
      <c r="T157" s="212"/>
      <c r="AT157" s="213" t="s">
        <v>181</v>
      </c>
      <c r="AU157" s="213" t="s">
        <v>87</v>
      </c>
      <c r="AV157" s="13" t="s">
        <v>87</v>
      </c>
      <c r="AW157" s="13" t="s">
        <v>32</v>
      </c>
      <c r="AX157" s="13" t="s">
        <v>85</v>
      </c>
      <c r="AY157" s="213" t="s">
        <v>160</v>
      </c>
    </row>
    <row r="158" spans="1:65" s="2" customFormat="1" ht="16.5" customHeight="1">
      <c r="A158" s="35"/>
      <c r="B158" s="36"/>
      <c r="C158" s="186" t="s">
        <v>229</v>
      </c>
      <c r="D158" s="186" t="s">
        <v>161</v>
      </c>
      <c r="E158" s="187" t="s">
        <v>906</v>
      </c>
      <c r="F158" s="188" t="s">
        <v>907</v>
      </c>
      <c r="G158" s="189" t="s">
        <v>179</v>
      </c>
      <c r="H158" s="190">
        <v>0.45</v>
      </c>
      <c r="I158" s="191"/>
      <c r="J158" s="192">
        <f>ROUND(I158*H158,2)</f>
        <v>0</v>
      </c>
      <c r="K158" s="193"/>
      <c r="L158" s="40"/>
      <c r="M158" s="194" t="s">
        <v>1</v>
      </c>
      <c r="N158" s="195" t="s">
        <v>42</v>
      </c>
      <c r="O158" s="72"/>
      <c r="P158" s="196">
        <f>O158*H158</f>
        <v>0</v>
      </c>
      <c r="Q158" s="196">
        <v>0.00639</v>
      </c>
      <c r="R158" s="196">
        <f>Q158*H158</f>
        <v>0.0028755</v>
      </c>
      <c r="S158" s="196">
        <v>0</v>
      </c>
      <c r="T158" s="197">
        <f>S158*H158</f>
        <v>0</v>
      </c>
      <c r="U158" s="35"/>
      <c r="V158" s="35"/>
      <c r="W158" s="35"/>
      <c r="X158" s="35"/>
      <c r="Y158" s="35"/>
      <c r="Z158" s="35"/>
      <c r="AA158" s="35"/>
      <c r="AB158" s="35"/>
      <c r="AC158" s="35"/>
      <c r="AD158" s="35"/>
      <c r="AE158" s="35"/>
      <c r="AR158" s="198" t="s">
        <v>165</v>
      </c>
      <c r="AT158" s="198" t="s">
        <v>161</v>
      </c>
      <c r="AU158" s="198" t="s">
        <v>87</v>
      </c>
      <c r="AY158" s="18" t="s">
        <v>160</v>
      </c>
      <c r="BE158" s="199">
        <f>IF(N158="základní",J158,0)</f>
        <v>0</v>
      </c>
      <c r="BF158" s="199">
        <f>IF(N158="snížená",J158,0)</f>
        <v>0</v>
      </c>
      <c r="BG158" s="199">
        <f>IF(N158="zákl. přenesená",J158,0)</f>
        <v>0</v>
      </c>
      <c r="BH158" s="199">
        <f>IF(N158="sníž. přenesená",J158,0)</f>
        <v>0</v>
      </c>
      <c r="BI158" s="199">
        <f>IF(N158="nulová",J158,0)</f>
        <v>0</v>
      </c>
      <c r="BJ158" s="18" t="s">
        <v>85</v>
      </c>
      <c r="BK158" s="199">
        <f>ROUND(I158*H158,2)</f>
        <v>0</v>
      </c>
      <c r="BL158" s="18" t="s">
        <v>165</v>
      </c>
      <c r="BM158" s="198" t="s">
        <v>908</v>
      </c>
    </row>
    <row r="159" spans="2:51" s="13" customFormat="1" ht="11.25">
      <c r="B159" s="202"/>
      <c r="C159" s="203"/>
      <c r="D159" s="204" t="s">
        <v>181</v>
      </c>
      <c r="E159" s="205" t="s">
        <v>1</v>
      </c>
      <c r="F159" s="206" t="s">
        <v>1136</v>
      </c>
      <c r="G159" s="203"/>
      <c r="H159" s="207">
        <v>0.45</v>
      </c>
      <c r="I159" s="208"/>
      <c r="J159" s="203"/>
      <c r="K159" s="203"/>
      <c r="L159" s="209"/>
      <c r="M159" s="210"/>
      <c r="N159" s="211"/>
      <c r="O159" s="211"/>
      <c r="P159" s="211"/>
      <c r="Q159" s="211"/>
      <c r="R159" s="211"/>
      <c r="S159" s="211"/>
      <c r="T159" s="212"/>
      <c r="AT159" s="213" t="s">
        <v>181</v>
      </c>
      <c r="AU159" s="213" t="s">
        <v>87</v>
      </c>
      <c r="AV159" s="13" t="s">
        <v>87</v>
      </c>
      <c r="AW159" s="13" t="s">
        <v>32</v>
      </c>
      <c r="AX159" s="13" t="s">
        <v>85</v>
      </c>
      <c r="AY159" s="213" t="s">
        <v>160</v>
      </c>
    </row>
    <row r="160" spans="2:63" s="12" customFormat="1" ht="22.9" customHeight="1">
      <c r="B160" s="172"/>
      <c r="C160" s="173"/>
      <c r="D160" s="174" t="s">
        <v>76</v>
      </c>
      <c r="E160" s="200" t="s">
        <v>198</v>
      </c>
      <c r="F160" s="200" t="s">
        <v>392</v>
      </c>
      <c r="G160" s="173"/>
      <c r="H160" s="173"/>
      <c r="I160" s="176"/>
      <c r="J160" s="201">
        <f>BK160</f>
        <v>0</v>
      </c>
      <c r="K160" s="173"/>
      <c r="L160" s="178"/>
      <c r="M160" s="179"/>
      <c r="N160" s="180"/>
      <c r="O160" s="180"/>
      <c r="P160" s="181">
        <f>SUM(P161:P186)</f>
        <v>0</v>
      </c>
      <c r="Q160" s="180"/>
      <c r="R160" s="181">
        <f>SUM(R161:R186)</f>
        <v>2.007674</v>
      </c>
      <c r="S160" s="180"/>
      <c r="T160" s="182">
        <f>SUM(T161:T186)</f>
        <v>0</v>
      </c>
      <c r="AR160" s="183" t="s">
        <v>85</v>
      </c>
      <c r="AT160" s="184" t="s">
        <v>76</v>
      </c>
      <c r="AU160" s="184" t="s">
        <v>85</v>
      </c>
      <c r="AY160" s="183" t="s">
        <v>160</v>
      </c>
      <c r="BK160" s="185">
        <f>SUM(BK161:BK186)</f>
        <v>0</v>
      </c>
    </row>
    <row r="161" spans="1:65" s="2" customFormat="1" ht="21.75" customHeight="1">
      <c r="A161" s="35"/>
      <c r="B161" s="36"/>
      <c r="C161" s="186" t="s">
        <v>8</v>
      </c>
      <c r="D161" s="186" t="s">
        <v>161</v>
      </c>
      <c r="E161" s="187" t="s">
        <v>1137</v>
      </c>
      <c r="F161" s="188" t="s">
        <v>1138</v>
      </c>
      <c r="G161" s="189" t="s">
        <v>210</v>
      </c>
      <c r="H161" s="190">
        <v>20</v>
      </c>
      <c r="I161" s="191"/>
      <c r="J161" s="192">
        <f>ROUND(I161*H161,2)</f>
        <v>0</v>
      </c>
      <c r="K161" s="193"/>
      <c r="L161" s="40"/>
      <c r="M161" s="194" t="s">
        <v>1</v>
      </c>
      <c r="N161" s="195" t="s">
        <v>42</v>
      </c>
      <c r="O161" s="72"/>
      <c r="P161" s="196">
        <f>O161*H161</f>
        <v>0</v>
      </c>
      <c r="Q161" s="196">
        <v>0</v>
      </c>
      <c r="R161" s="196">
        <f>Q161*H161</f>
        <v>0</v>
      </c>
      <c r="S161" s="196">
        <v>0</v>
      </c>
      <c r="T161" s="197">
        <f>S161*H161</f>
        <v>0</v>
      </c>
      <c r="U161" s="35"/>
      <c r="V161" s="35"/>
      <c r="W161" s="35"/>
      <c r="X161" s="35"/>
      <c r="Y161" s="35"/>
      <c r="Z161" s="35"/>
      <c r="AA161" s="35"/>
      <c r="AB161" s="35"/>
      <c r="AC161" s="35"/>
      <c r="AD161" s="35"/>
      <c r="AE161" s="35"/>
      <c r="AR161" s="198" t="s">
        <v>165</v>
      </c>
      <c r="AT161" s="198" t="s">
        <v>161</v>
      </c>
      <c r="AU161" s="198" t="s">
        <v>87</v>
      </c>
      <c r="AY161" s="18" t="s">
        <v>160</v>
      </c>
      <c r="BE161" s="199">
        <f>IF(N161="základní",J161,0)</f>
        <v>0</v>
      </c>
      <c r="BF161" s="199">
        <f>IF(N161="snížená",J161,0)</f>
        <v>0</v>
      </c>
      <c r="BG161" s="199">
        <f>IF(N161="zákl. přenesená",J161,0)</f>
        <v>0</v>
      </c>
      <c r="BH161" s="199">
        <f>IF(N161="sníž. přenesená",J161,0)</f>
        <v>0</v>
      </c>
      <c r="BI161" s="199">
        <f>IF(N161="nulová",J161,0)</f>
        <v>0</v>
      </c>
      <c r="BJ161" s="18" t="s">
        <v>85</v>
      </c>
      <c r="BK161" s="199">
        <f>ROUND(I161*H161,2)</f>
        <v>0</v>
      </c>
      <c r="BL161" s="18" t="s">
        <v>165</v>
      </c>
      <c r="BM161" s="198" t="s">
        <v>1139</v>
      </c>
    </row>
    <row r="162" spans="1:65" s="2" customFormat="1" ht="16.5" customHeight="1">
      <c r="A162" s="35"/>
      <c r="B162" s="36"/>
      <c r="C162" s="234" t="s">
        <v>237</v>
      </c>
      <c r="D162" s="234" t="s">
        <v>325</v>
      </c>
      <c r="E162" s="235" t="s">
        <v>1140</v>
      </c>
      <c r="F162" s="236" t="s">
        <v>1141</v>
      </c>
      <c r="G162" s="237" t="s">
        <v>210</v>
      </c>
      <c r="H162" s="238">
        <v>20.3</v>
      </c>
      <c r="I162" s="239"/>
      <c r="J162" s="240">
        <f>ROUND(I162*H162,2)</f>
        <v>0</v>
      </c>
      <c r="K162" s="241"/>
      <c r="L162" s="242"/>
      <c r="M162" s="243" t="s">
        <v>1</v>
      </c>
      <c r="N162" s="244" t="s">
        <v>42</v>
      </c>
      <c r="O162" s="72"/>
      <c r="P162" s="196">
        <f>O162*H162</f>
        <v>0</v>
      </c>
      <c r="Q162" s="196">
        <v>0.00028</v>
      </c>
      <c r="R162" s="196">
        <f>Q162*H162</f>
        <v>0.005684</v>
      </c>
      <c r="S162" s="196">
        <v>0</v>
      </c>
      <c r="T162" s="197">
        <f>S162*H162</f>
        <v>0</v>
      </c>
      <c r="U162" s="35"/>
      <c r="V162" s="35"/>
      <c r="W162" s="35"/>
      <c r="X162" s="35"/>
      <c r="Y162" s="35"/>
      <c r="Z162" s="35"/>
      <c r="AA162" s="35"/>
      <c r="AB162" s="35"/>
      <c r="AC162" s="35"/>
      <c r="AD162" s="35"/>
      <c r="AE162" s="35"/>
      <c r="AR162" s="198" t="s">
        <v>198</v>
      </c>
      <c r="AT162" s="198" t="s">
        <v>325</v>
      </c>
      <c r="AU162" s="198" t="s">
        <v>87</v>
      </c>
      <c r="AY162" s="18" t="s">
        <v>160</v>
      </c>
      <c r="BE162" s="199">
        <f>IF(N162="základní",J162,0)</f>
        <v>0</v>
      </c>
      <c r="BF162" s="199">
        <f>IF(N162="snížená",J162,0)</f>
        <v>0</v>
      </c>
      <c r="BG162" s="199">
        <f>IF(N162="zákl. přenesená",J162,0)</f>
        <v>0</v>
      </c>
      <c r="BH162" s="199">
        <f>IF(N162="sníž. přenesená",J162,0)</f>
        <v>0</v>
      </c>
      <c r="BI162" s="199">
        <f>IF(N162="nulová",J162,0)</f>
        <v>0</v>
      </c>
      <c r="BJ162" s="18" t="s">
        <v>85</v>
      </c>
      <c r="BK162" s="199">
        <f>ROUND(I162*H162,2)</f>
        <v>0</v>
      </c>
      <c r="BL162" s="18" t="s">
        <v>165</v>
      </c>
      <c r="BM162" s="198" t="s">
        <v>1142</v>
      </c>
    </row>
    <row r="163" spans="2:51" s="13" customFormat="1" ht="11.25">
      <c r="B163" s="202"/>
      <c r="C163" s="203"/>
      <c r="D163" s="204" t="s">
        <v>181</v>
      </c>
      <c r="E163" s="203"/>
      <c r="F163" s="206" t="s">
        <v>1143</v>
      </c>
      <c r="G163" s="203"/>
      <c r="H163" s="207">
        <v>20.3</v>
      </c>
      <c r="I163" s="208"/>
      <c r="J163" s="203"/>
      <c r="K163" s="203"/>
      <c r="L163" s="209"/>
      <c r="M163" s="210"/>
      <c r="N163" s="211"/>
      <c r="O163" s="211"/>
      <c r="P163" s="211"/>
      <c r="Q163" s="211"/>
      <c r="R163" s="211"/>
      <c r="S163" s="211"/>
      <c r="T163" s="212"/>
      <c r="AT163" s="213" t="s">
        <v>181</v>
      </c>
      <c r="AU163" s="213" t="s">
        <v>87</v>
      </c>
      <c r="AV163" s="13" t="s">
        <v>87</v>
      </c>
      <c r="AW163" s="13" t="s">
        <v>4</v>
      </c>
      <c r="AX163" s="13" t="s">
        <v>85</v>
      </c>
      <c r="AY163" s="213" t="s">
        <v>160</v>
      </c>
    </row>
    <row r="164" spans="1:65" s="2" customFormat="1" ht="21.75" customHeight="1">
      <c r="A164" s="35"/>
      <c r="B164" s="36"/>
      <c r="C164" s="186" t="s">
        <v>243</v>
      </c>
      <c r="D164" s="186" t="s">
        <v>161</v>
      </c>
      <c r="E164" s="187" t="s">
        <v>1144</v>
      </c>
      <c r="F164" s="188" t="s">
        <v>1145</v>
      </c>
      <c r="G164" s="189" t="s">
        <v>164</v>
      </c>
      <c r="H164" s="190">
        <v>1</v>
      </c>
      <c r="I164" s="191"/>
      <c r="J164" s="192">
        <f aca="true" t="shared" si="0" ref="J164:J171">ROUND(I164*H164,2)</f>
        <v>0</v>
      </c>
      <c r="K164" s="193"/>
      <c r="L164" s="40"/>
      <c r="M164" s="194" t="s">
        <v>1</v>
      </c>
      <c r="N164" s="195" t="s">
        <v>42</v>
      </c>
      <c r="O164" s="72"/>
      <c r="P164" s="196">
        <f aca="true" t="shared" si="1" ref="P164:P171">O164*H164</f>
        <v>0</v>
      </c>
      <c r="Q164" s="196">
        <v>0.00072</v>
      </c>
      <c r="R164" s="196">
        <f aca="true" t="shared" si="2" ref="R164:R171">Q164*H164</f>
        <v>0.00072</v>
      </c>
      <c r="S164" s="196">
        <v>0</v>
      </c>
      <c r="T164" s="197">
        <f aca="true" t="shared" si="3" ref="T164:T171">S164*H164</f>
        <v>0</v>
      </c>
      <c r="U164" s="35"/>
      <c r="V164" s="35"/>
      <c r="W164" s="35"/>
      <c r="X164" s="35"/>
      <c r="Y164" s="35"/>
      <c r="Z164" s="35"/>
      <c r="AA164" s="35"/>
      <c r="AB164" s="35"/>
      <c r="AC164" s="35"/>
      <c r="AD164" s="35"/>
      <c r="AE164" s="35"/>
      <c r="AR164" s="198" t="s">
        <v>165</v>
      </c>
      <c r="AT164" s="198" t="s">
        <v>161</v>
      </c>
      <c r="AU164" s="198" t="s">
        <v>87</v>
      </c>
      <c r="AY164" s="18" t="s">
        <v>160</v>
      </c>
      <c r="BE164" s="199">
        <f aca="true" t="shared" si="4" ref="BE164:BE171">IF(N164="základní",J164,0)</f>
        <v>0</v>
      </c>
      <c r="BF164" s="199">
        <f aca="true" t="shared" si="5" ref="BF164:BF171">IF(N164="snížená",J164,0)</f>
        <v>0</v>
      </c>
      <c r="BG164" s="199">
        <f aca="true" t="shared" si="6" ref="BG164:BG171">IF(N164="zákl. přenesená",J164,0)</f>
        <v>0</v>
      </c>
      <c r="BH164" s="199">
        <f aca="true" t="shared" si="7" ref="BH164:BH171">IF(N164="sníž. přenesená",J164,0)</f>
        <v>0</v>
      </c>
      <c r="BI164" s="199">
        <f aca="true" t="shared" si="8" ref="BI164:BI171">IF(N164="nulová",J164,0)</f>
        <v>0</v>
      </c>
      <c r="BJ164" s="18" t="s">
        <v>85</v>
      </c>
      <c r="BK164" s="199">
        <f aca="true" t="shared" si="9" ref="BK164:BK171">ROUND(I164*H164,2)</f>
        <v>0</v>
      </c>
      <c r="BL164" s="18" t="s">
        <v>165</v>
      </c>
      <c r="BM164" s="198" t="s">
        <v>1146</v>
      </c>
    </row>
    <row r="165" spans="1:65" s="2" customFormat="1" ht="16.5" customHeight="1">
      <c r="A165" s="35"/>
      <c r="B165" s="36"/>
      <c r="C165" s="234" t="s">
        <v>316</v>
      </c>
      <c r="D165" s="234" t="s">
        <v>325</v>
      </c>
      <c r="E165" s="235" t="s">
        <v>1147</v>
      </c>
      <c r="F165" s="236" t="s">
        <v>1148</v>
      </c>
      <c r="G165" s="237" t="s">
        <v>164</v>
      </c>
      <c r="H165" s="238">
        <v>1</v>
      </c>
      <c r="I165" s="239"/>
      <c r="J165" s="240">
        <f t="shared" si="0"/>
        <v>0</v>
      </c>
      <c r="K165" s="241"/>
      <c r="L165" s="242"/>
      <c r="M165" s="243" t="s">
        <v>1</v>
      </c>
      <c r="N165" s="244" t="s">
        <v>42</v>
      </c>
      <c r="O165" s="72"/>
      <c r="P165" s="196">
        <f t="shared" si="1"/>
        <v>0</v>
      </c>
      <c r="Q165" s="196">
        <v>0.0038</v>
      </c>
      <c r="R165" s="196">
        <f t="shared" si="2"/>
        <v>0.0038</v>
      </c>
      <c r="S165" s="196">
        <v>0</v>
      </c>
      <c r="T165" s="197">
        <f t="shared" si="3"/>
        <v>0</v>
      </c>
      <c r="U165" s="35"/>
      <c r="V165" s="35"/>
      <c r="W165" s="35"/>
      <c r="X165" s="35"/>
      <c r="Y165" s="35"/>
      <c r="Z165" s="35"/>
      <c r="AA165" s="35"/>
      <c r="AB165" s="35"/>
      <c r="AC165" s="35"/>
      <c r="AD165" s="35"/>
      <c r="AE165" s="35"/>
      <c r="AR165" s="198" t="s">
        <v>198</v>
      </c>
      <c r="AT165" s="198" t="s">
        <v>325</v>
      </c>
      <c r="AU165" s="198" t="s">
        <v>87</v>
      </c>
      <c r="AY165" s="18" t="s">
        <v>160</v>
      </c>
      <c r="BE165" s="199">
        <f t="shared" si="4"/>
        <v>0</v>
      </c>
      <c r="BF165" s="199">
        <f t="shared" si="5"/>
        <v>0</v>
      </c>
      <c r="BG165" s="199">
        <f t="shared" si="6"/>
        <v>0</v>
      </c>
      <c r="BH165" s="199">
        <f t="shared" si="7"/>
        <v>0</v>
      </c>
      <c r="BI165" s="199">
        <f t="shared" si="8"/>
        <v>0</v>
      </c>
      <c r="BJ165" s="18" t="s">
        <v>85</v>
      </c>
      <c r="BK165" s="199">
        <f t="shared" si="9"/>
        <v>0</v>
      </c>
      <c r="BL165" s="18" t="s">
        <v>165</v>
      </c>
      <c r="BM165" s="198" t="s">
        <v>1149</v>
      </c>
    </row>
    <row r="166" spans="1:65" s="2" customFormat="1" ht="21.75" customHeight="1">
      <c r="A166" s="35"/>
      <c r="B166" s="36"/>
      <c r="C166" s="186" t="s">
        <v>320</v>
      </c>
      <c r="D166" s="186" t="s">
        <v>161</v>
      </c>
      <c r="E166" s="187" t="s">
        <v>1150</v>
      </c>
      <c r="F166" s="188" t="s">
        <v>1151</v>
      </c>
      <c r="G166" s="189" t="s">
        <v>164</v>
      </c>
      <c r="H166" s="190">
        <v>1</v>
      </c>
      <c r="I166" s="191"/>
      <c r="J166" s="192">
        <f t="shared" si="0"/>
        <v>0</v>
      </c>
      <c r="K166" s="193"/>
      <c r="L166" s="40"/>
      <c r="M166" s="194" t="s">
        <v>1</v>
      </c>
      <c r="N166" s="195" t="s">
        <v>42</v>
      </c>
      <c r="O166" s="72"/>
      <c r="P166" s="196">
        <f t="shared" si="1"/>
        <v>0</v>
      </c>
      <c r="Q166" s="196">
        <v>0</v>
      </c>
      <c r="R166" s="196">
        <f t="shared" si="2"/>
        <v>0</v>
      </c>
      <c r="S166" s="196">
        <v>0</v>
      </c>
      <c r="T166" s="197">
        <f t="shared" si="3"/>
        <v>0</v>
      </c>
      <c r="U166" s="35"/>
      <c r="V166" s="35"/>
      <c r="W166" s="35"/>
      <c r="X166" s="35"/>
      <c r="Y166" s="35"/>
      <c r="Z166" s="35"/>
      <c r="AA166" s="35"/>
      <c r="AB166" s="35"/>
      <c r="AC166" s="35"/>
      <c r="AD166" s="35"/>
      <c r="AE166" s="35"/>
      <c r="AR166" s="198" t="s">
        <v>165</v>
      </c>
      <c r="AT166" s="198" t="s">
        <v>161</v>
      </c>
      <c r="AU166" s="198" t="s">
        <v>87</v>
      </c>
      <c r="AY166" s="18" t="s">
        <v>160</v>
      </c>
      <c r="BE166" s="199">
        <f t="shared" si="4"/>
        <v>0</v>
      </c>
      <c r="BF166" s="199">
        <f t="shared" si="5"/>
        <v>0</v>
      </c>
      <c r="BG166" s="199">
        <f t="shared" si="6"/>
        <v>0</v>
      </c>
      <c r="BH166" s="199">
        <f t="shared" si="7"/>
        <v>0</v>
      </c>
      <c r="BI166" s="199">
        <f t="shared" si="8"/>
        <v>0</v>
      </c>
      <c r="BJ166" s="18" t="s">
        <v>85</v>
      </c>
      <c r="BK166" s="199">
        <f t="shared" si="9"/>
        <v>0</v>
      </c>
      <c r="BL166" s="18" t="s">
        <v>165</v>
      </c>
      <c r="BM166" s="198" t="s">
        <v>1152</v>
      </c>
    </row>
    <row r="167" spans="1:65" s="2" customFormat="1" ht="21.75" customHeight="1">
      <c r="A167" s="35"/>
      <c r="B167" s="36"/>
      <c r="C167" s="234" t="s">
        <v>324</v>
      </c>
      <c r="D167" s="234" t="s">
        <v>325</v>
      </c>
      <c r="E167" s="235" t="s">
        <v>1153</v>
      </c>
      <c r="F167" s="236" t="s">
        <v>1154</v>
      </c>
      <c r="G167" s="237" t="s">
        <v>164</v>
      </c>
      <c r="H167" s="238">
        <v>1</v>
      </c>
      <c r="I167" s="239"/>
      <c r="J167" s="240">
        <f t="shared" si="0"/>
        <v>0</v>
      </c>
      <c r="K167" s="241"/>
      <c r="L167" s="242"/>
      <c r="M167" s="243" t="s">
        <v>1</v>
      </c>
      <c r="N167" s="244" t="s">
        <v>42</v>
      </c>
      <c r="O167" s="72"/>
      <c r="P167" s="196">
        <f t="shared" si="1"/>
        <v>0</v>
      </c>
      <c r="Q167" s="196">
        <v>0.0046</v>
      </c>
      <c r="R167" s="196">
        <f t="shared" si="2"/>
        <v>0.0046</v>
      </c>
      <c r="S167" s="196">
        <v>0</v>
      </c>
      <c r="T167" s="197">
        <f t="shared" si="3"/>
        <v>0</v>
      </c>
      <c r="U167" s="35"/>
      <c r="V167" s="35"/>
      <c r="W167" s="35"/>
      <c r="X167" s="35"/>
      <c r="Y167" s="35"/>
      <c r="Z167" s="35"/>
      <c r="AA167" s="35"/>
      <c r="AB167" s="35"/>
      <c r="AC167" s="35"/>
      <c r="AD167" s="35"/>
      <c r="AE167" s="35"/>
      <c r="AR167" s="198" t="s">
        <v>198</v>
      </c>
      <c r="AT167" s="198" t="s">
        <v>325</v>
      </c>
      <c r="AU167" s="198" t="s">
        <v>87</v>
      </c>
      <c r="AY167" s="18" t="s">
        <v>160</v>
      </c>
      <c r="BE167" s="199">
        <f t="shared" si="4"/>
        <v>0</v>
      </c>
      <c r="BF167" s="199">
        <f t="shared" si="5"/>
        <v>0</v>
      </c>
      <c r="BG167" s="199">
        <f t="shared" si="6"/>
        <v>0</v>
      </c>
      <c r="BH167" s="199">
        <f t="shared" si="7"/>
        <v>0</v>
      </c>
      <c r="BI167" s="199">
        <f t="shared" si="8"/>
        <v>0</v>
      </c>
      <c r="BJ167" s="18" t="s">
        <v>85</v>
      </c>
      <c r="BK167" s="199">
        <f t="shared" si="9"/>
        <v>0</v>
      </c>
      <c r="BL167" s="18" t="s">
        <v>165</v>
      </c>
      <c r="BM167" s="198" t="s">
        <v>1155</v>
      </c>
    </row>
    <row r="168" spans="1:65" s="2" customFormat="1" ht="16.5" customHeight="1">
      <c r="A168" s="35"/>
      <c r="B168" s="36"/>
      <c r="C168" s="186" t="s">
        <v>7</v>
      </c>
      <c r="D168" s="186" t="s">
        <v>161</v>
      </c>
      <c r="E168" s="187" t="s">
        <v>1156</v>
      </c>
      <c r="F168" s="188" t="s">
        <v>1157</v>
      </c>
      <c r="G168" s="189" t="s">
        <v>210</v>
      </c>
      <c r="H168" s="190">
        <v>20</v>
      </c>
      <c r="I168" s="191"/>
      <c r="J168" s="192">
        <f t="shared" si="0"/>
        <v>0</v>
      </c>
      <c r="K168" s="193"/>
      <c r="L168" s="40"/>
      <c r="M168" s="194" t="s">
        <v>1</v>
      </c>
      <c r="N168" s="195" t="s">
        <v>42</v>
      </c>
      <c r="O168" s="72"/>
      <c r="P168" s="196">
        <f t="shared" si="1"/>
        <v>0</v>
      </c>
      <c r="Q168" s="196">
        <v>0</v>
      </c>
      <c r="R168" s="196">
        <f t="shared" si="2"/>
        <v>0</v>
      </c>
      <c r="S168" s="196">
        <v>0</v>
      </c>
      <c r="T168" s="197">
        <f t="shared" si="3"/>
        <v>0</v>
      </c>
      <c r="U168" s="35"/>
      <c r="V168" s="35"/>
      <c r="W168" s="35"/>
      <c r="X168" s="35"/>
      <c r="Y168" s="35"/>
      <c r="Z168" s="35"/>
      <c r="AA168" s="35"/>
      <c r="AB168" s="35"/>
      <c r="AC168" s="35"/>
      <c r="AD168" s="35"/>
      <c r="AE168" s="35"/>
      <c r="AR168" s="198" t="s">
        <v>165</v>
      </c>
      <c r="AT168" s="198" t="s">
        <v>161</v>
      </c>
      <c r="AU168" s="198" t="s">
        <v>87</v>
      </c>
      <c r="AY168" s="18" t="s">
        <v>160</v>
      </c>
      <c r="BE168" s="199">
        <f t="shared" si="4"/>
        <v>0</v>
      </c>
      <c r="BF168" s="199">
        <f t="shared" si="5"/>
        <v>0</v>
      </c>
      <c r="BG168" s="199">
        <f t="shared" si="6"/>
        <v>0</v>
      </c>
      <c r="BH168" s="199">
        <f t="shared" si="7"/>
        <v>0</v>
      </c>
      <c r="BI168" s="199">
        <f t="shared" si="8"/>
        <v>0</v>
      </c>
      <c r="BJ168" s="18" t="s">
        <v>85</v>
      </c>
      <c r="BK168" s="199">
        <f t="shared" si="9"/>
        <v>0</v>
      </c>
      <c r="BL168" s="18" t="s">
        <v>165</v>
      </c>
      <c r="BM168" s="198" t="s">
        <v>1158</v>
      </c>
    </row>
    <row r="169" spans="1:65" s="2" customFormat="1" ht="16.5" customHeight="1">
      <c r="A169" s="35"/>
      <c r="B169" s="36"/>
      <c r="C169" s="186" t="s">
        <v>337</v>
      </c>
      <c r="D169" s="186" t="s">
        <v>161</v>
      </c>
      <c r="E169" s="187" t="s">
        <v>1010</v>
      </c>
      <c r="F169" s="188" t="s">
        <v>1011</v>
      </c>
      <c r="G169" s="189" t="s">
        <v>210</v>
      </c>
      <c r="H169" s="190">
        <v>20</v>
      </c>
      <c r="I169" s="191"/>
      <c r="J169" s="192">
        <f t="shared" si="0"/>
        <v>0</v>
      </c>
      <c r="K169" s="193"/>
      <c r="L169" s="40"/>
      <c r="M169" s="194" t="s">
        <v>1</v>
      </c>
      <c r="N169" s="195" t="s">
        <v>42</v>
      </c>
      <c r="O169" s="72"/>
      <c r="P169" s="196">
        <f t="shared" si="1"/>
        <v>0</v>
      </c>
      <c r="Q169" s="196">
        <v>0</v>
      </c>
      <c r="R169" s="196">
        <f t="shared" si="2"/>
        <v>0</v>
      </c>
      <c r="S169" s="196">
        <v>0</v>
      </c>
      <c r="T169" s="197">
        <f t="shared" si="3"/>
        <v>0</v>
      </c>
      <c r="U169" s="35"/>
      <c r="V169" s="35"/>
      <c r="W169" s="35"/>
      <c r="X169" s="35"/>
      <c r="Y169" s="35"/>
      <c r="Z169" s="35"/>
      <c r="AA169" s="35"/>
      <c r="AB169" s="35"/>
      <c r="AC169" s="35"/>
      <c r="AD169" s="35"/>
      <c r="AE169" s="35"/>
      <c r="AR169" s="198" t="s">
        <v>165</v>
      </c>
      <c r="AT169" s="198" t="s">
        <v>161</v>
      </c>
      <c r="AU169" s="198" t="s">
        <v>87</v>
      </c>
      <c r="AY169" s="18" t="s">
        <v>160</v>
      </c>
      <c r="BE169" s="199">
        <f t="shared" si="4"/>
        <v>0</v>
      </c>
      <c r="BF169" s="199">
        <f t="shared" si="5"/>
        <v>0</v>
      </c>
      <c r="BG169" s="199">
        <f t="shared" si="6"/>
        <v>0</v>
      </c>
      <c r="BH169" s="199">
        <f t="shared" si="7"/>
        <v>0</v>
      </c>
      <c r="BI169" s="199">
        <f t="shared" si="8"/>
        <v>0</v>
      </c>
      <c r="BJ169" s="18" t="s">
        <v>85</v>
      </c>
      <c r="BK169" s="199">
        <f t="shared" si="9"/>
        <v>0</v>
      </c>
      <c r="BL169" s="18" t="s">
        <v>165</v>
      </c>
      <c r="BM169" s="198" t="s">
        <v>1012</v>
      </c>
    </row>
    <row r="170" spans="1:65" s="2" customFormat="1" ht="16.5" customHeight="1">
      <c r="A170" s="35"/>
      <c r="B170" s="36"/>
      <c r="C170" s="186" t="s">
        <v>342</v>
      </c>
      <c r="D170" s="186" t="s">
        <v>161</v>
      </c>
      <c r="E170" s="187" t="s">
        <v>1016</v>
      </c>
      <c r="F170" s="188" t="s">
        <v>1017</v>
      </c>
      <c r="G170" s="189" t="s">
        <v>164</v>
      </c>
      <c r="H170" s="190">
        <v>4</v>
      </c>
      <c r="I170" s="191"/>
      <c r="J170" s="192">
        <f t="shared" si="0"/>
        <v>0</v>
      </c>
      <c r="K170" s="193"/>
      <c r="L170" s="40"/>
      <c r="M170" s="194" t="s">
        <v>1</v>
      </c>
      <c r="N170" s="195" t="s">
        <v>42</v>
      </c>
      <c r="O170" s="72"/>
      <c r="P170" s="196">
        <f t="shared" si="1"/>
        <v>0</v>
      </c>
      <c r="Q170" s="196">
        <v>0.46009</v>
      </c>
      <c r="R170" s="196">
        <f t="shared" si="2"/>
        <v>1.84036</v>
      </c>
      <c r="S170" s="196">
        <v>0</v>
      </c>
      <c r="T170" s="197">
        <f t="shared" si="3"/>
        <v>0</v>
      </c>
      <c r="U170" s="35"/>
      <c r="V170" s="35"/>
      <c r="W170" s="35"/>
      <c r="X170" s="35"/>
      <c r="Y170" s="35"/>
      <c r="Z170" s="35"/>
      <c r="AA170" s="35"/>
      <c r="AB170" s="35"/>
      <c r="AC170" s="35"/>
      <c r="AD170" s="35"/>
      <c r="AE170" s="35"/>
      <c r="AR170" s="198" t="s">
        <v>165</v>
      </c>
      <c r="AT170" s="198" t="s">
        <v>161</v>
      </c>
      <c r="AU170" s="198" t="s">
        <v>87</v>
      </c>
      <c r="AY170" s="18" t="s">
        <v>160</v>
      </c>
      <c r="BE170" s="199">
        <f t="shared" si="4"/>
        <v>0</v>
      </c>
      <c r="BF170" s="199">
        <f t="shared" si="5"/>
        <v>0</v>
      </c>
      <c r="BG170" s="199">
        <f t="shared" si="6"/>
        <v>0</v>
      </c>
      <c r="BH170" s="199">
        <f t="shared" si="7"/>
        <v>0</v>
      </c>
      <c r="BI170" s="199">
        <f t="shared" si="8"/>
        <v>0</v>
      </c>
      <c r="BJ170" s="18" t="s">
        <v>85</v>
      </c>
      <c r="BK170" s="199">
        <f t="shared" si="9"/>
        <v>0</v>
      </c>
      <c r="BL170" s="18" t="s">
        <v>165</v>
      </c>
      <c r="BM170" s="198" t="s">
        <v>1018</v>
      </c>
    </row>
    <row r="171" spans="1:65" s="2" customFormat="1" ht="16.5" customHeight="1">
      <c r="A171" s="35"/>
      <c r="B171" s="36"/>
      <c r="C171" s="186" t="s">
        <v>347</v>
      </c>
      <c r="D171" s="186" t="s">
        <v>161</v>
      </c>
      <c r="E171" s="187" t="s">
        <v>1026</v>
      </c>
      <c r="F171" s="188" t="s">
        <v>1159</v>
      </c>
      <c r="G171" s="189" t="s">
        <v>210</v>
      </c>
      <c r="H171" s="190">
        <v>20</v>
      </c>
      <c r="I171" s="191"/>
      <c r="J171" s="192">
        <f t="shared" si="0"/>
        <v>0</v>
      </c>
      <c r="K171" s="193"/>
      <c r="L171" s="40"/>
      <c r="M171" s="194" t="s">
        <v>1</v>
      </c>
      <c r="N171" s="195" t="s">
        <v>42</v>
      </c>
      <c r="O171" s="72"/>
      <c r="P171" s="196">
        <f t="shared" si="1"/>
        <v>0</v>
      </c>
      <c r="Q171" s="196">
        <v>0.0001</v>
      </c>
      <c r="R171" s="196">
        <f t="shared" si="2"/>
        <v>0.002</v>
      </c>
      <c r="S171" s="196">
        <v>0</v>
      </c>
      <c r="T171" s="197">
        <f t="shared" si="3"/>
        <v>0</v>
      </c>
      <c r="U171" s="35"/>
      <c r="V171" s="35"/>
      <c r="W171" s="35"/>
      <c r="X171" s="35"/>
      <c r="Y171" s="35"/>
      <c r="Z171" s="35"/>
      <c r="AA171" s="35"/>
      <c r="AB171" s="35"/>
      <c r="AC171" s="35"/>
      <c r="AD171" s="35"/>
      <c r="AE171" s="35"/>
      <c r="AR171" s="198" t="s">
        <v>165</v>
      </c>
      <c r="AT171" s="198" t="s">
        <v>161</v>
      </c>
      <c r="AU171" s="198" t="s">
        <v>87</v>
      </c>
      <c r="AY171" s="18" t="s">
        <v>160</v>
      </c>
      <c r="BE171" s="199">
        <f t="shared" si="4"/>
        <v>0</v>
      </c>
      <c r="BF171" s="199">
        <f t="shared" si="5"/>
        <v>0</v>
      </c>
      <c r="BG171" s="199">
        <f t="shared" si="6"/>
        <v>0</v>
      </c>
      <c r="BH171" s="199">
        <f t="shared" si="7"/>
        <v>0</v>
      </c>
      <c r="BI171" s="199">
        <f t="shared" si="8"/>
        <v>0</v>
      </c>
      <c r="BJ171" s="18" t="s">
        <v>85</v>
      </c>
      <c r="BK171" s="199">
        <f t="shared" si="9"/>
        <v>0</v>
      </c>
      <c r="BL171" s="18" t="s">
        <v>165</v>
      </c>
      <c r="BM171" s="198" t="s">
        <v>1028</v>
      </c>
    </row>
    <row r="172" spans="1:47" s="2" customFormat="1" ht="29.25">
      <c r="A172" s="35"/>
      <c r="B172" s="36"/>
      <c r="C172" s="37"/>
      <c r="D172" s="204" t="s">
        <v>187</v>
      </c>
      <c r="E172" s="37"/>
      <c r="F172" s="214" t="s">
        <v>1029</v>
      </c>
      <c r="G172" s="37"/>
      <c r="H172" s="37"/>
      <c r="I172" s="215"/>
      <c r="J172" s="37"/>
      <c r="K172" s="37"/>
      <c r="L172" s="40"/>
      <c r="M172" s="216"/>
      <c r="N172" s="217"/>
      <c r="O172" s="72"/>
      <c r="P172" s="72"/>
      <c r="Q172" s="72"/>
      <c r="R172" s="72"/>
      <c r="S172" s="72"/>
      <c r="T172" s="73"/>
      <c r="U172" s="35"/>
      <c r="V172" s="35"/>
      <c r="W172" s="35"/>
      <c r="X172" s="35"/>
      <c r="Y172" s="35"/>
      <c r="Z172" s="35"/>
      <c r="AA172" s="35"/>
      <c r="AB172" s="35"/>
      <c r="AC172" s="35"/>
      <c r="AD172" s="35"/>
      <c r="AE172" s="35"/>
      <c r="AT172" s="18" t="s">
        <v>187</v>
      </c>
      <c r="AU172" s="18" t="s">
        <v>87</v>
      </c>
    </row>
    <row r="173" spans="2:51" s="13" customFormat="1" ht="11.25">
      <c r="B173" s="202"/>
      <c r="C173" s="203"/>
      <c r="D173" s="204" t="s">
        <v>181</v>
      </c>
      <c r="E173" s="205" t="s">
        <v>1</v>
      </c>
      <c r="F173" s="206" t="s">
        <v>324</v>
      </c>
      <c r="G173" s="203"/>
      <c r="H173" s="207">
        <v>20</v>
      </c>
      <c r="I173" s="208"/>
      <c r="J173" s="203"/>
      <c r="K173" s="203"/>
      <c r="L173" s="209"/>
      <c r="M173" s="210"/>
      <c r="N173" s="211"/>
      <c r="O173" s="211"/>
      <c r="P173" s="211"/>
      <c r="Q173" s="211"/>
      <c r="R173" s="211"/>
      <c r="S173" s="211"/>
      <c r="T173" s="212"/>
      <c r="AT173" s="213" t="s">
        <v>181</v>
      </c>
      <c r="AU173" s="213" t="s">
        <v>87</v>
      </c>
      <c r="AV173" s="13" t="s">
        <v>87</v>
      </c>
      <c r="AW173" s="13" t="s">
        <v>32</v>
      </c>
      <c r="AX173" s="13" t="s">
        <v>85</v>
      </c>
      <c r="AY173" s="213" t="s">
        <v>160</v>
      </c>
    </row>
    <row r="174" spans="1:65" s="2" customFormat="1" ht="16.5" customHeight="1">
      <c r="A174" s="35"/>
      <c r="B174" s="36"/>
      <c r="C174" s="186" t="s">
        <v>352</v>
      </c>
      <c r="D174" s="186" t="s">
        <v>161</v>
      </c>
      <c r="E174" s="187" t="s">
        <v>1033</v>
      </c>
      <c r="F174" s="188" t="s">
        <v>1034</v>
      </c>
      <c r="G174" s="189" t="s">
        <v>164</v>
      </c>
      <c r="H174" s="190">
        <v>1</v>
      </c>
      <c r="I174" s="191"/>
      <c r="J174" s="192">
        <f>ROUND(I174*H174,2)</f>
        <v>0</v>
      </c>
      <c r="K174" s="193"/>
      <c r="L174" s="40"/>
      <c r="M174" s="194" t="s">
        <v>1</v>
      </c>
      <c r="N174" s="195" t="s">
        <v>42</v>
      </c>
      <c r="O174" s="72"/>
      <c r="P174" s="196">
        <f>O174*H174</f>
        <v>0</v>
      </c>
      <c r="Q174" s="196">
        <v>0.12303</v>
      </c>
      <c r="R174" s="196">
        <f>Q174*H174</f>
        <v>0.12303</v>
      </c>
      <c r="S174" s="196">
        <v>0</v>
      </c>
      <c r="T174" s="197">
        <f>S174*H174</f>
        <v>0</v>
      </c>
      <c r="U174" s="35"/>
      <c r="V174" s="35"/>
      <c r="W174" s="35"/>
      <c r="X174" s="35"/>
      <c r="Y174" s="35"/>
      <c r="Z174" s="35"/>
      <c r="AA174" s="35"/>
      <c r="AB174" s="35"/>
      <c r="AC174" s="35"/>
      <c r="AD174" s="35"/>
      <c r="AE174" s="35"/>
      <c r="AR174" s="198" t="s">
        <v>165</v>
      </c>
      <c r="AT174" s="198" t="s">
        <v>161</v>
      </c>
      <c r="AU174" s="198" t="s">
        <v>87</v>
      </c>
      <c r="AY174" s="18" t="s">
        <v>160</v>
      </c>
      <c r="BE174" s="199">
        <f>IF(N174="základní",J174,0)</f>
        <v>0</v>
      </c>
      <c r="BF174" s="199">
        <f>IF(N174="snížená",J174,0)</f>
        <v>0</v>
      </c>
      <c r="BG174" s="199">
        <f>IF(N174="zákl. přenesená",J174,0)</f>
        <v>0</v>
      </c>
      <c r="BH174" s="199">
        <f>IF(N174="sníž. přenesená",J174,0)</f>
        <v>0</v>
      </c>
      <c r="BI174" s="199">
        <f>IF(N174="nulová",J174,0)</f>
        <v>0</v>
      </c>
      <c r="BJ174" s="18" t="s">
        <v>85</v>
      </c>
      <c r="BK174" s="199">
        <f>ROUND(I174*H174,2)</f>
        <v>0</v>
      </c>
      <c r="BL174" s="18" t="s">
        <v>165</v>
      </c>
      <c r="BM174" s="198" t="s">
        <v>1035</v>
      </c>
    </row>
    <row r="175" spans="1:65" s="2" customFormat="1" ht="16.5" customHeight="1">
      <c r="A175" s="35"/>
      <c r="B175" s="36"/>
      <c r="C175" s="234" t="s">
        <v>356</v>
      </c>
      <c r="D175" s="234" t="s">
        <v>325</v>
      </c>
      <c r="E175" s="235" t="s">
        <v>1036</v>
      </c>
      <c r="F175" s="236" t="s">
        <v>1037</v>
      </c>
      <c r="G175" s="237" t="s">
        <v>164</v>
      </c>
      <c r="H175" s="238">
        <v>1</v>
      </c>
      <c r="I175" s="239"/>
      <c r="J175" s="240">
        <f>ROUND(I175*H175,2)</f>
        <v>0</v>
      </c>
      <c r="K175" s="241"/>
      <c r="L175" s="242"/>
      <c r="M175" s="243" t="s">
        <v>1</v>
      </c>
      <c r="N175" s="244" t="s">
        <v>42</v>
      </c>
      <c r="O175" s="72"/>
      <c r="P175" s="196">
        <f>O175*H175</f>
        <v>0</v>
      </c>
      <c r="Q175" s="196">
        <v>0.0133</v>
      </c>
      <c r="R175" s="196">
        <f>Q175*H175</f>
        <v>0.0133</v>
      </c>
      <c r="S175" s="196">
        <v>0</v>
      </c>
      <c r="T175" s="197">
        <f>S175*H175</f>
        <v>0</v>
      </c>
      <c r="U175" s="35"/>
      <c r="V175" s="35"/>
      <c r="W175" s="35"/>
      <c r="X175" s="35"/>
      <c r="Y175" s="35"/>
      <c r="Z175" s="35"/>
      <c r="AA175" s="35"/>
      <c r="AB175" s="35"/>
      <c r="AC175" s="35"/>
      <c r="AD175" s="35"/>
      <c r="AE175" s="35"/>
      <c r="AR175" s="198" t="s">
        <v>198</v>
      </c>
      <c r="AT175" s="198" t="s">
        <v>325</v>
      </c>
      <c r="AU175" s="198" t="s">
        <v>87</v>
      </c>
      <c r="AY175" s="18" t="s">
        <v>160</v>
      </c>
      <c r="BE175" s="199">
        <f>IF(N175="základní",J175,0)</f>
        <v>0</v>
      </c>
      <c r="BF175" s="199">
        <f>IF(N175="snížená",J175,0)</f>
        <v>0</v>
      </c>
      <c r="BG175" s="199">
        <f>IF(N175="zákl. přenesená",J175,0)</f>
        <v>0</v>
      </c>
      <c r="BH175" s="199">
        <f>IF(N175="sníž. přenesená",J175,0)</f>
        <v>0</v>
      </c>
      <c r="BI175" s="199">
        <f>IF(N175="nulová",J175,0)</f>
        <v>0</v>
      </c>
      <c r="BJ175" s="18" t="s">
        <v>85</v>
      </c>
      <c r="BK175" s="199">
        <f>ROUND(I175*H175,2)</f>
        <v>0</v>
      </c>
      <c r="BL175" s="18" t="s">
        <v>165</v>
      </c>
      <c r="BM175" s="198" t="s">
        <v>1038</v>
      </c>
    </row>
    <row r="176" spans="1:47" s="2" customFormat="1" ht="19.5">
      <c r="A176" s="35"/>
      <c r="B176" s="36"/>
      <c r="C176" s="37"/>
      <c r="D176" s="204" t="s">
        <v>187</v>
      </c>
      <c r="E176" s="37"/>
      <c r="F176" s="214" t="s">
        <v>1039</v>
      </c>
      <c r="G176" s="37"/>
      <c r="H176" s="37"/>
      <c r="I176" s="215"/>
      <c r="J176" s="37"/>
      <c r="K176" s="37"/>
      <c r="L176" s="40"/>
      <c r="M176" s="216"/>
      <c r="N176" s="217"/>
      <c r="O176" s="72"/>
      <c r="P176" s="72"/>
      <c r="Q176" s="72"/>
      <c r="R176" s="72"/>
      <c r="S176" s="72"/>
      <c r="T176" s="73"/>
      <c r="U176" s="35"/>
      <c r="V176" s="35"/>
      <c r="W176" s="35"/>
      <c r="X176" s="35"/>
      <c r="Y176" s="35"/>
      <c r="Z176" s="35"/>
      <c r="AA176" s="35"/>
      <c r="AB176" s="35"/>
      <c r="AC176" s="35"/>
      <c r="AD176" s="35"/>
      <c r="AE176" s="35"/>
      <c r="AT176" s="18" t="s">
        <v>187</v>
      </c>
      <c r="AU176" s="18" t="s">
        <v>87</v>
      </c>
    </row>
    <row r="177" spans="1:65" s="2" customFormat="1" ht="16.5" customHeight="1">
      <c r="A177" s="35"/>
      <c r="B177" s="36"/>
      <c r="C177" s="234" t="s">
        <v>361</v>
      </c>
      <c r="D177" s="234" t="s">
        <v>325</v>
      </c>
      <c r="E177" s="235" t="s">
        <v>1040</v>
      </c>
      <c r="F177" s="236" t="s">
        <v>1041</v>
      </c>
      <c r="G177" s="237" t="s">
        <v>164</v>
      </c>
      <c r="H177" s="238">
        <v>1</v>
      </c>
      <c r="I177" s="239"/>
      <c r="J177" s="240">
        <f>ROUND(I177*H177,2)</f>
        <v>0</v>
      </c>
      <c r="K177" s="241"/>
      <c r="L177" s="242"/>
      <c r="M177" s="243" t="s">
        <v>1</v>
      </c>
      <c r="N177" s="244" t="s">
        <v>42</v>
      </c>
      <c r="O177" s="72"/>
      <c r="P177" s="196">
        <f>O177*H177</f>
        <v>0</v>
      </c>
      <c r="Q177" s="196">
        <v>0.0009</v>
      </c>
      <c r="R177" s="196">
        <f>Q177*H177</f>
        <v>0.0009</v>
      </c>
      <c r="S177" s="196">
        <v>0</v>
      </c>
      <c r="T177" s="197">
        <f>S177*H177</f>
        <v>0</v>
      </c>
      <c r="U177" s="35"/>
      <c r="V177" s="35"/>
      <c r="W177" s="35"/>
      <c r="X177" s="35"/>
      <c r="Y177" s="35"/>
      <c r="Z177" s="35"/>
      <c r="AA177" s="35"/>
      <c r="AB177" s="35"/>
      <c r="AC177" s="35"/>
      <c r="AD177" s="35"/>
      <c r="AE177" s="35"/>
      <c r="AR177" s="198" t="s">
        <v>198</v>
      </c>
      <c r="AT177" s="198" t="s">
        <v>325</v>
      </c>
      <c r="AU177" s="198" t="s">
        <v>87</v>
      </c>
      <c r="AY177" s="18" t="s">
        <v>160</v>
      </c>
      <c r="BE177" s="199">
        <f>IF(N177="základní",J177,0)</f>
        <v>0</v>
      </c>
      <c r="BF177" s="199">
        <f>IF(N177="snížená",J177,0)</f>
        <v>0</v>
      </c>
      <c r="BG177" s="199">
        <f>IF(N177="zákl. přenesená",J177,0)</f>
        <v>0</v>
      </c>
      <c r="BH177" s="199">
        <f>IF(N177="sníž. přenesená",J177,0)</f>
        <v>0</v>
      </c>
      <c r="BI177" s="199">
        <f>IF(N177="nulová",J177,0)</f>
        <v>0</v>
      </c>
      <c r="BJ177" s="18" t="s">
        <v>85</v>
      </c>
      <c r="BK177" s="199">
        <f>ROUND(I177*H177,2)</f>
        <v>0</v>
      </c>
      <c r="BL177" s="18" t="s">
        <v>165</v>
      </c>
      <c r="BM177" s="198" t="s">
        <v>1042</v>
      </c>
    </row>
    <row r="178" spans="1:65" s="2" customFormat="1" ht="16.5" customHeight="1">
      <c r="A178" s="35"/>
      <c r="B178" s="36"/>
      <c r="C178" s="186" t="s">
        <v>315</v>
      </c>
      <c r="D178" s="186" t="s">
        <v>161</v>
      </c>
      <c r="E178" s="187" t="s">
        <v>1043</v>
      </c>
      <c r="F178" s="188" t="s">
        <v>1044</v>
      </c>
      <c r="G178" s="189" t="s">
        <v>164</v>
      </c>
      <c r="H178" s="190">
        <v>1</v>
      </c>
      <c r="I178" s="191"/>
      <c r="J178" s="192">
        <f>ROUND(I178*H178,2)</f>
        <v>0</v>
      </c>
      <c r="K178" s="193"/>
      <c r="L178" s="40"/>
      <c r="M178" s="194" t="s">
        <v>1</v>
      </c>
      <c r="N178" s="195" t="s">
        <v>42</v>
      </c>
      <c r="O178" s="72"/>
      <c r="P178" s="196">
        <f>O178*H178</f>
        <v>0</v>
      </c>
      <c r="Q178" s="196">
        <v>0</v>
      </c>
      <c r="R178" s="196">
        <f>Q178*H178</f>
        <v>0</v>
      </c>
      <c r="S178" s="196">
        <v>0</v>
      </c>
      <c r="T178" s="197">
        <f>S178*H178</f>
        <v>0</v>
      </c>
      <c r="U178" s="35"/>
      <c r="V178" s="35"/>
      <c r="W178" s="35"/>
      <c r="X178" s="35"/>
      <c r="Y178" s="35"/>
      <c r="Z178" s="35"/>
      <c r="AA178" s="35"/>
      <c r="AB178" s="35"/>
      <c r="AC178" s="35"/>
      <c r="AD178" s="35"/>
      <c r="AE178" s="35"/>
      <c r="AR178" s="198" t="s">
        <v>237</v>
      </c>
      <c r="AT178" s="198" t="s">
        <v>161</v>
      </c>
      <c r="AU178" s="198" t="s">
        <v>87</v>
      </c>
      <c r="AY178" s="18" t="s">
        <v>160</v>
      </c>
      <c r="BE178" s="199">
        <f>IF(N178="základní",J178,0)</f>
        <v>0</v>
      </c>
      <c r="BF178" s="199">
        <f>IF(N178="snížená",J178,0)</f>
        <v>0</v>
      </c>
      <c r="BG178" s="199">
        <f>IF(N178="zákl. přenesená",J178,0)</f>
        <v>0</v>
      </c>
      <c r="BH178" s="199">
        <f>IF(N178="sníž. přenesená",J178,0)</f>
        <v>0</v>
      </c>
      <c r="BI178" s="199">
        <f>IF(N178="nulová",J178,0)</f>
        <v>0</v>
      </c>
      <c r="BJ178" s="18" t="s">
        <v>85</v>
      </c>
      <c r="BK178" s="199">
        <f>ROUND(I178*H178,2)</f>
        <v>0</v>
      </c>
      <c r="BL178" s="18" t="s">
        <v>237</v>
      </c>
      <c r="BM178" s="198" t="s">
        <v>1045</v>
      </c>
    </row>
    <row r="179" spans="1:65" s="2" customFormat="1" ht="16.5" customHeight="1">
      <c r="A179" s="35"/>
      <c r="B179" s="36"/>
      <c r="C179" s="234" t="s">
        <v>370</v>
      </c>
      <c r="D179" s="234" t="s">
        <v>325</v>
      </c>
      <c r="E179" s="235" t="s">
        <v>1160</v>
      </c>
      <c r="F179" s="236" t="s">
        <v>1161</v>
      </c>
      <c r="G179" s="237" t="s">
        <v>164</v>
      </c>
      <c r="H179" s="238">
        <v>1</v>
      </c>
      <c r="I179" s="239"/>
      <c r="J179" s="240">
        <f>ROUND(I179*H179,2)</f>
        <v>0</v>
      </c>
      <c r="K179" s="241"/>
      <c r="L179" s="242"/>
      <c r="M179" s="243" t="s">
        <v>1</v>
      </c>
      <c r="N179" s="244" t="s">
        <v>42</v>
      </c>
      <c r="O179" s="72"/>
      <c r="P179" s="196">
        <f>O179*H179</f>
        <v>0</v>
      </c>
      <c r="Q179" s="196">
        <v>0.0035</v>
      </c>
      <c r="R179" s="196">
        <f>Q179*H179</f>
        <v>0.0035</v>
      </c>
      <c r="S179" s="196">
        <v>0</v>
      </c>
      <c r="T179" s="197">
        <f>S179*H179</f>
        <v>0</v>
      </c>
      <c r="U179" s="35"/>
      <c r="V179" s="35"/>
      <c r="W179" s="35"/>
      <c r="X179" s="35"/>
      <c r="Y179" s="35"/>
      <c r="Z179" s="35"/>
      <c r="AA179" s="35"/>
      <c r="AB179" s="35"/>
      <c r="AC179" s="35"/>
      <c r="AD179" s="35"/>
      <c r="AE179" s="35"/>
      <c r="AR179" s="198" t="s">
        <v>333</v>
      </c>
      <c r="AT179" s="198" t="s">
        <v>325</v>
      </c>
      <c r="AU179" s="198" t="s">
        <v>87</v>
      </c>
      <c r="AY179" s="18" t="s">
        <v>160</v>
      </c>
      <c r="BE179" s="199">
        <f>IF(N179="základní",J179,0)</f>
        <v>0</v>
      </c>
      <c r="BF179" s="199">
        <f>IF(N179="snížená",J179,0)</f>
        <v>0</v>
      </c>
      <c r="BG179" s="199">
        <f>IF(N179="zákl. přenesená",J179,0)</f>
        <v>0</v>
      </c>
      <c r="BH179" s="199">
        <f>IF(N179="sníž. přenesená",J179,0)</f>
        <v>0</v>
      </c>
      <c r="BI179" s="199">
        <f>IF(N179="nulová",J179,0)</f>
        <v>0</v>
      </c>
      <c r="BJ179" s="18" t="s">
        <v>85</v>
      </c>
      <c r="BK179" s="199">
        <f>ROUND(I179*H179,2)</f>
        <v>0</v>
      </c>
      <c r="BL179" s="18" t="s">
        <v>237</v>
      </c>
      <c r="BM179" s="198" t="s">
        <v>1162</v>
      </c>
    </row>
    <row r="180" spans="1:65" s="2" customFormat="1" ht="16.5" customHeight="1">
      <c r="A180" s="35"/>
      <c r="B180" s="36"/>
      <c r="C180" s="186" t="s">
        <v>375</v>
      </c>
      <c r="D180" s="186" t="s">
        <v>161</v>
      </c>
      <c r="E180" s="187" t="s">
        <v>1049</v>
      </c>
      <c r="F180" s="188" t="s">
        <v>1050</v>
      </c>
      <c r="G180" s="189" t="s">
        <v>210</v>
      </c>
      <c r="H180" s="190">
        <v>20</v>
      </c>
      <c r="I180" s="191"/>
      <c r="J180" s="192">
        <f>ROUND(I180*H180,2)</f>
        <v>0</v>
      </c>
      <c r="K180" s="193"/>
      <c r="L180" s="40"/>
      <c r="M180" s="194" t="s">
        <v>1</v>
      </c>
      <c r="N180" s="195" t="s">
        <v>42</v>
      </c>
      <c r="O180" s="72"/>
      <c r="P180" s="196">
        <f>O180*H180</f>
        <v>0</v>
      </c>
      <c r="Q180" s="196">
        <v>0.00019</v>
      </c>
      <c r="R180" s="196">
        <f>Q180*H180</f>
        <v>0.0038000000000000004</v>
      </c>
      <c r="S180" s="196">
        <v>0</v>
      </c>
      <c r="T180" s="197">
        <f>S180*H180</f>
        <v>0</v>
      </c>
      <c r="U180" s="35"/>
      <c r="V180" s="35"/>
      <c r="W180" s="35"/>
      <c r="X180" s="35"/>
      <c r="Y180" s="35"/>
      <c r="Z180" s="35"/>
      <c r="AA180" s="35"/>
      <c r="AB180" s="35"/>
      <c r="AC180" s="35"/>
      <c r="AD180" s="35"/>
      <c r="AE180" s="35"/>
      <c r="AR180" s="198" t="s">
        <v>165</v>
      </c>
      <c r="AT180" s="198" t="s">
        <v>161</v>
      </c>
      <c r="AU180" s="198" t="s">
        <v>87</v>
      </c>
      <c r="AY180" s="18" t="s">
        <v>160</v>
      </c>
      <c r="BE180" s="199">
        <f>IF(N180="základní",J180,0)</f>
        <v>0</v>
      </c>
      <c r="BF180" s="199">
        <f>IF(N180="snížená",J180,0)</f>
        <v>0</v>
      </c>
      <c r="BG180" s="199">
        <f>IF(N180="zákl. přenesená",J180,0)</f>
        <v>0</v>
      </c>
      <c r="BH180" s="199">
        <f>IF(N180="sníž. přenesená",J180,0)</f>
        <v>0</v>
      </c>
      <c r="BI180" s="199">
        <f>IF(N180="nulová",J180,0)</f>
        <v>0</v>
      </c>
      <c r="BJ180" s="18" t="s">
        <v>85</v>
      </c>
      <c r="BK180" s="199">
        <f>ROUND(I180*H180,2)</f>
        <v>0</v>
      </c>
      <c r="BL180" s="18" t="s">
        <v>165</v>
      </c>
      <c r="BM180" s="198" t="s">
        <v>1051</v>
      </c>
    </row>
    <row r="181" spans="1:65" s="2" customFormat="1" ht="16.5" customHeight="1">
      <c r="A181" s="35"/>
      <c r="B181" s="36"/>
      <c r="C181" s="186" t="s">
        <v>379</v>
      </c>
      <c r="D181" s="186" t="s">
        <v>161</v>
      </c>
      <c r="E181" s="187" t="s">
        <v>1055</v>
      </c>
      <c r="F181" s="188" t="s">
        <v>1056</v>
      </c>
      <c r="G181" s="189" t="s">
        <v>210</v>
      </c>
      <c r="H181" s="190">
        <v>20</v>
      </c>
      <c r="I181" s="191"/>
      <c r="J181" s="192">
        <f>ROUND(I181*H181,2)</f>
        <v>0</v>
      </c>
      <c r="K181" s="193"/>
      <c r="L181" s="40"/>
      <c r="M181" s="194" t="s">
        <v>1</v>
      </c>
      <c r="N181" s="195" t="s">
        <v>42</v>
      </c>
      <c r="O181" s="72"/>
      <c r="P181" s="196">
        <f>O181*H181</f>
        <v>0</v>
      </c>
      <c r="Q181" s="196">
        <v>0.0002</v>
      </c>
      <c r="R181" s="196">
        <f>Q181*H181</f>
        <v>0.004</v>
      </c>
      <c r="S181" s="196">
        <v>0</v>
      </c>
      <c r="T181" s="197">
        <f>S181*H181</f>
        <v>0</v>
      </c>
      <c r="U181" s="35"/>
      <c r="V181" s="35"/>
      <c r="W181" s="35"/>
      <c r="X181" s="35"/>
      <c r="Y181" s="35"/>
      <c r="Z181" s="35"/>
      <c r="AA181" s="35"/>
      <c r="AB181" s="35"/>
      <c r="AC181" s="35"/>
      <c r="AD181" s="35"/>
      <c r="AE181" s="35"/>
      <c r="AR181" s="198" t="s">
        <v>165</v>
      </c>
      <c r="AT181" s="198" t="s">
        <v>161</v>
      </c>
      <c r="AU181" s="198" t="s">
        <v>87</v>
      </c>
      <c r="AY181" s="18" t="s">
        <v>160</v>
      </c>
      <c r="BE181" s="199">
        <f>IF(N181="základní",J181,0)</f>
        <v>0</v>
      </c>
      <c r="BF181" s="199">
        <f>IF(N181="snížená",J181,0)</f>
        <v>0</v>
      </c>
      <c r="BG181" s="199">
        <f>IF(N181="zákl. přenesená",J181,0)</f>
        <v>0</v>
      </c>
      <c r="BH181" s="199">
        <f>IF(N181="sníž. přenesená",J181,0)</f>
        <v>0</v>
      </c>
      <c r="BI181" s="199">
        <f>IF(N181="nulová",J181,0)</f>
        <v>0</v>
      </c>
      <c r="BJ181" s="18" t="s">
        <v>85</v>
      </c>
      <c r="BK181" s="199">
        <f>ROUND(I181*H181,2)</f>
        <v>0</v>
      </c>
      <c r="BL181" s="18" t="s">
        <v>165</v>
      </c>
      <c r="BM181" s="198" t="s">
        <v>1057</v>
      </c>
    </row>
    <row r="182" spans="2:51" s="13" customFormat="1" ht="11.25">
      <c r="B182" s="202"/>
      <c r="C182" s="203"/>
      <c r="D182" s="204" t="s">
        <v>181</v>
      </c>
      <c r="E182" s="205" t="s">
        <v>1</v>
      </c>
      <c r="F182" s="206" t="s">
        <v>324</v>
      </c>
      <c r="G182" s="203"/>
      <c r="H182" s="207">
        <v>20</v>
      </c>
      <c r="I182" s="208"/>
      <c r="J182" s="203"/>
      <c r="K182" s="203"/>
      <c r="L182" s="209"/>
      <c r="M182" s="210"/>
      <c r="N182" s="211"/>
      <c r="O182" s="211"/>
      <c r="P182" s="211"/>
      <c r="Q182" s="211"/>
      <c r="R182" s="211"/>
      <c r="S182" s="211"/>
      <c r="T182" s="212"/>
      <c r="AT182" s="213" t="s">
        <v>181</v>
      </c>
      <c r="AU182" s="213" t="s">
        <v>87</v>
      </c>
      <c r="AV182" s="13" t="s">
        <v>87</v>
      </c>
      <c r="AW182" s="13" t="s">
        <v>32</v>
      </c>
      <c r="AX182" s="13" t="s">
        <v>85</v>
      </c>
      <c r="AY182" s="213" t="s">
        <v>160</v>
      </c>
    </row>
    <row r="183" spans="1:65" s="2" customFormat="1" ht="16.5" customHeight="1">
      <c r="A183" s="35"/>
      <c r="B183" s="36"/>
      <c r="C183" s="186" t="s">
        <v>333</v>
      </c>
      <c r="D183" s="186" t="s">
        <v>161</v>
      </c>
      <c r="E183" s="187" t="s">
        <v>1059</v>
      </c>
      <c r="F183" s="188" t="s">
        <v>1060</v>
      </c>
      <c r="G183" s="189" t="s">
        <v>210</v>
      </c>
      <c r="H183" s="190">
        <v>22</v>
      </c>
      <c r="I183" s="191"/>
      <c r="J183" s="192">
        <f>ROUND(I183*H183,2)</f>
        <v>0</v>
      </c>
      <c r="K183" s="193"/>
      <c r="L183" s="40"/>
      <c r="M183" s="194" t="s">
        <v>1</v>
      </c>
      <c r="N183" s="195" t="s">
        <v>42</v>
      </c>
      <c r="O183" s="72"/>
      <c r="P183" s="196">
        <f>O183*H183</f>
        <v>0</v>
      </c>
      <c r="Q183" s="196">
        <v>9E-05</v>
      </c>
      <c r="R183" s="196">
        <f>Q183*H183</f>
        <v>0.00198</v>
      </c>
      <c r="S183" s="196">
        <v>0</v>
      </c>
      <c r="T183" s="197">
        <f>S183*H183</f>
        <v>0</v>
      </c>
      <c r="U183" s="35"/>
      <c r="V183" s="35"/>
      <c r="W183" s="35"/>
      <c r="X183" s="35"/>
      <c r="Y183" s="35"/>
      <c r="Z183" s="35"/>
      <c r="AA183" s="35"/>
      <c r="AB183" s="35"/>
      <c r="AC183" s="35"/>
      <c r="AD183" s="35"/>
      <c r="AE183" s="35"/>
      <c r="AR183" s="198" t="s">
        <v>165</v>
      </c>
      <c r="AT183" s="198" t="s">
        <v>161</v>
      </c>
      <c r="AU183" s="198" t="s">
        <v>87</v>
      </c>
      <c r="AY183" s="18" t="s">
        <v>160</v>
      </c>
      <c r="BE183" s="199">
        <f>IF(N183="základní",J183,0)</f>
        <v>0</v>
      </c>
      <c r="BF183" s="199">
        <f>IF(N183="snížená",J183,0)</f>
        <v>0</v>
      </c>
      <c r="BG183" s="199">
        <f>IF(N183="zákl. přenesená",J183,0)</f>
        <v>0</v>
      </c>
      <c r="BH183" s="199">
        <f>IF(N183="sníž. přenesená",J183,0)</f>
        <v>0</v>
      </c>
      <c r="BI183" s="199">
        <f>IF(N183="nulová",J183,0)</f>
        <v>0</v>
      </c>
      <c r="BJ183" s="18" t="s">
        <v>85</v>
      </c>
      <c r="BK183" s="199">
        <f>ROUND(I183*H183,2)</f>
        <v>0</v>
      </c>
      <c r="BL183" s="18" t="s">
        <v>165</v>
      </c>
      <c r="BM183" s="198" t="s">
        <v>1061</v>
      </c>
    </row>
    <row r="184" spans="1:47" s="2" customFormat="1" ht="19.5">
      <c r="A184" s="35"/>
      <c r="B184" s="36"/>
      <c r="C184" s="37"/>
      <c r="D184" s="204" t="s">
        <v>187</v>
      </c>
      <c r="E184" s="37"/>
      <c r="F184" s="214" t="s">
        <v>1062</v>
      </c>
      <c r="G184" s="37"/>
      <c r="H184" s="37"/>
      <c r="I184" s="215"/>
      <c r="J184" s="37"/>
      <c r="K184" s="37"/>
      <c r="L184" s="40"/>
      <c r="M184" s="216"/>
      <c r="N184" s="217"/>
      <c r="O184" s="72"/>
      <c r="P184" s="72"/>
      <c r="Q184" s="72"/>
      <c r="R184" s="72"/>
      <c r="S184" s="72"/>
      <c r="T184" s="73"/>
      <c r="U184" s="35"/>
      <c r="V184" s="35"/>
      <c r="W184" s="35"/>
      <c r="X184" s="35"/>
      <c r="Y184" s="35"/>
      <c r="Z184" s="35"/>
      <c r="AA184" s="35"/>
      <c r="AB184" s="35"/>
      <c r="AC184" s="35"/>
      <c r="AD184" s="35"/>
      <c r="AE184" s="35"/>
      <c r="AT184" s="18" t="s">
        <v>187</v>
      </c>
      <c r="AU184" s="18" t="s">
        <v>87</v>
      </c>
    </row>
    <row r="185" spans="2:51" s="13" customFormat="1" ht="11.25">
      <c r="B185" s="202"/>
      <c r="C185" s="203"/>
      <c r="D185" s="204" t="s">
        <v>181</v>
      </c>
      <c r="E185" s="205" t="s">
        <v>1</v>
      </c>
      <c r="F185" s="206" t="s">
        <v>324</v>
      </c>
      <c r="G185" s="203"/>
      <c r="H185" s="207">
        <v>20</v>
      </c>
      <c r="I185" s="208"/>
      <c r="J185" s="203"/>
      <c r="K185" s="203"/>
      <c r="L185" s="209"/>
      <c r="M185" s="210"/>
      <c r="N185" s="211"/>
      <c r="O185" s="211"/>
      <c r="P185" s="211"/>
      <c r="Q185" s="211"/>
      <c r="R185" s="211"/>
      <c r="S185" s="211"/>
      <c r="T185" s="212"/>
      <c r="AT185" s="213" t="s">
        <v>181</v>
      </c>
      <c r="AU185" s="213" t="s">
        <v>87</v>
      </c>
      <c r="AV185" s="13" t="s">
        <v>87</v>
      </c>
      <c r="AW185" s="13" t="s">
        <v>32</v>
      </c>
      <c r="AX185" s="13" t="s">
        <v>85</v>
      </c>
      <c r="AY185" s="213" t="s">
        <v>160</v>
      </c>
    </row>
    <row r="186" spans="2:51" s="13" customFormat="1" ht="11.25">
      <c r="B186" s="202"/>
      <c r="C186" s="203"/>
      <c r="D186" s="204" t="s">
        <v>181</v>
      </c>
      <c r="E186" s="203"/>
      <c r="F186" s="206" t="s">
        <v>1163</v>
      </c>
      <c r="G186" s="203"/>
      <c r="H186" s="207">
        <v>22</v>
      </c>
      <c r="I186" s="208"/>
      <c r="J186" s="203"/>
      <c r="K186" s="203"/>
      <c r="L186" s="209"/>
      <c r="M186" s="210"/>
      <c r="N186" s="211"/>
      <c r="O186" s="211"/>
      <c r="P186" s="211"/>
      <c r="Q186" s="211"/>
      <c r="R186" s="211"/>
      <c r="S186" s="211"/>
      <c r="T186" s="212"/>
      <c r="AT186" s="213" t="s">
        <v>181</v>
      </c>
      <c r="AU186" s="213" t="s">
        <v>87</v>
      </c>
      <c r="AV186" s="13" t="s">
        <v>87</v>
      </c>
      <c r="AW186" s="13" t="s">
        <v>4</v>
      </c>
      <c r="AX186" s="13" t="s">
        <v>85</v>
      </c>
      <c r="AY186" s="213" t="s">
        <v>160</v>
      </c>
    </row>
    <row r="187" spans="2:63" s="12" customFormat="1" ht="22.9" customHeight="1">
      <c r="B187" s="172"/>
      <c r="C187" s="173"/>
      <c r="D187" s="174" t="s">
        <v>76</v>
      </c>
      <c r="E187" s="200" t="s">
        <v>158</v>
      </c>
      <c r="F187" s="200" t="s">
        <v>159</v>
      </c>
      <c r="G187" s="173"/>
      <c r="H187" s="173"/>
      <c r="I187" s="176"/>
      <c r="J187" s="201">
        <f>BK187</f>
        <v>0</v>
      </c>
      <c r="K187" s="173"/>
      <c r="L187" s="178"/>
      <c r="M187" s="179"/>
      <c r="N187" s="180"/>
      <c r="O187" s="180"/>
      <c r="P187" s="181">
        <f>P188</f>
        <v>0</v>
      </c>
      <c r="Q187" s="180"/>
      <c r="R187" s="181">
        <f>R188</f>
        <v>0.00309</v>
      </c>
      <c r="S187" s="180"/>
      <c r="T187" s="182">
        <f>T188</f>
        <v>0.126</v>
      </c>
      <c r="AR187" s="183" t="s">
        <v>85</v>
      </c>
      <c r="AT187" s="184" t="s">
        <v>76</v>
      </c>
      <c r="AU187" s="184" t="s">
        <v>85</v>
      </c>
      <c r="AY187" s="183" t="s">
        <v>160</v>
      </c>
      <c r="BK187" s="185">
        <f>BK188</f>
        <v>0</v>
      </c>
    </row>
    <row r="188" spans="1:65" s="2" customFormat="1" ht="22.5" customHeight="1">
      <c r="A188" s="35"/>
      <c r="B188" s="36"/>
      <c r="C188" s="186" t="s">
        <v>387</v>
      </c>
      <c r="D188" s="186" t="s">
        <v>161</v>
      </c>
      <c r="E188" s="187" t="s">
        <v>1164</v>
      </c>
      <c r="F188" s="188" t="s">
        <v>1165</v>
      </c>
      <c r="G188" s="189" t="s">
        <v>164</v>
      </c>
      <c r="H188" s="190">
        <v>1</v>
      </c>
      <c r="I188" s="191"/>
      <c r="J188" s="192">
        <f>ROUND(I188*H188,2)</f>
        <v>0</v>
      </c>
      <c r="K188" s="193"/>
      <c r="L188" s="40"/>
      <c r="M188" s="194" t="s">
        <v>1</v>
      </c>
      <c r="N188" s="195" t="s">
        <v>42</v>
      </c>
      <c r="O188" s="72"/>
      <c r="P188" s="196">
        <f>O188*H188</f>
        <v>0</v>
      </c>
      <c r="Q188" s="196">
        <v>0.00309</v>
      </c>
      <c r="R188" s="196">
        <f>Q188*H188</f>
        <v>0.00309</v>
      </c>
      <c r="S188" s="196">
        <v>0.126</v>
      </c>
      <c r="T188" s="197">
        <f>S188*H188</f>
        <v>0.126</v>
      </c>
      <c r="U188" s="35"/>
      <c r="V188" s="35"/>
      <c r="W188" s="35"/>
      <c r="X188" s="35"/>
      <c r="Y188" s="35"/>
      <c r="Z188" s="35"/>
      <c r="AA188" s="35"/>
      <c r="AB188" s="35"/>
      <c r="AC188" s="35"/>
      <c r="AD188" s="35"/>
      <c r="AE188" s="35"/>
      <c r="AR188" s="198" t="s">
        <v>165</v>
      </c>
      <c r="AT188" s="198" t="s">
        <v>161</v>
      </c>
      <c r="AU188" s="198" t="s">
        <v>87</v>
      </c>
      <c r="AY188" s="18" t="s">
        <v>160</v>
      </c>
      <c r="BE188" s="199">
        <f>IF(N188="základní",J188,0)</f>
        <v>0</v>
      </c>
      <c r="BF188" s="199">
        <f>IF(N188="snížená",J188,0)</f>
        <v>0</v>
      </c>
      <c r="BG188" s="199">
        <f>IF(N188="zákl. přenesená",J188,0)</f>
        <v>0</v>
      </c>
      <c r="BH188" s="199">
        <f>IF(N188="sníž. přenesená",J188,0)</f>
        <v>0</v>
      </c>
      <c r="BI188" s="199">
        <f>IF(N188="nulová",J188,0)</f>
        <v>0</v>
      </c>
      <c r="BJ188" s="18" t="s">
        <v>85</v>
      </c>
      <c r="BK188" s="199">
        <f>ROUND(I188*H188,2)</f>
        <v>0</v>
      </c>
      <c r="BL188" s="18" t="s">
        <v>165</v>
      </c>
      <c r="BM188" s="198" t="s">
        <v>1066</v>
      </c>
    </row>
    <row r="189" spans="2:63" s="12" customFormat="1" ht="22.9" customHeight="1">
      <c r="B189" s="172"/>
      <c r="C189" s="173"/>
      <c r="D189" s="174" t="s">
        <v>76</v>
      </c>
      <c r="E189" s="200" t="s">
        <v>212</v>
      </c>
      <c r="F189" s="200" t="s">
        <v>213</v>
      </c>
      <c r="G189" s="173"/>
      <c r="H189" s="173"/>
      <c r="I189" s="176"/>
      <c r="J189" s="201">
        <f>BK189</f>
        <v>0</v>
      </c>
      <c r="K189" s="173"/>
      <c r="L189" s="178"/>
      <c r="M189" s="179"/>
      <c r="N189" s="180"/>
      <c r="O189" s="180"/>
      <c r="P189" s="181">
        <f>SUM(P190:P193)</f>
        <v>0</v>
      </c>
      <c r="Q189" s="180"/>
      <c r="R189" s="181">
        <f>SUM(R190:R193)</f>
        <v>0</v>
      </c>
      <c r="S189" s="180"/>
      <c r="T189" s="182">
        <f>SUM(T190:T193)</f>
        <v>0</v>
      </c>
      <c r="AR189" s="183" t="s">
        <v>85</v>
      </c>
      <c r="AT189" s="184" t="s">
        <v>76</v>
      </c>
      <c r="AU189" s="184" t="s">
        <v>85</v>
      </c>
      <c r="AY189" s="183" t="s">
        <v>160</v>
      </c>
      <c r="BK189" s="185">
        <f>SUM(BK190:BK193)</f>
        <v>0</v>
      </c>
    </row>
    <row r="190" spans="1:65" s="2" customFormat="1" ht="21.75" customHeight="1">
      <c r="A190" s="35"/>
      <c r="B190" s="36"/>
      <c r="C190" s="186" t="s">
        <v>393</v>
      </c>
      <c r="D190" s="186" t="s">
        <v>161</v>
      </c>
      <c r="E190" s="187" t="s">
        <v>234</v>
      </c>
      <c r="F190" s="188" t="s">
        <v>235</v>
      </c>
      <c r="G190" s="189" t="s">
        <v>217</v>
      </c>
      <c r="H190" s="190">
        <v>0.126</v>
      </c>
      <c r="I190" s="191"/>
      <c r="J190" s="192">
        <f>ROUND(I190*H190,2)</f>
        <v>0</v>
      </c>
      <c r="K190" s="193"/>
      <c r="L190" s="40"/>
      <c r="M190" s="194" t="s">
        <v>1</v>
      </c>
      <c r="N190" s="195" t="s">
        <v>42</v>
      </c>
      <c r="O190" s="72"/>
      <c r="P190" s="196">
        <f>O190*H190</f>
        <v>0</v>
      </c>
      <c r="Q190" s="196">
        <v>0</v>
      </c>
      <c r="R190" s="196">
        <f>Q190*H190</f>
        <v>0</v>
      </c>
      <c r="S190" s="196">
        <v>0</v>
      </c>
      <c r="T190" s="197">
        <f>S190*H190</f>
        <v>0</v>
      </c>
      <c r="U190" s="35"/>
      <c r="V190" s="35"/>
      <c r="W190" s="35"/>
      <c r="X190" s="35"/>
      <c r="Y190" s="35"/>
      <c r="Z190" s="35"/>
      <c r="AA190" s="35"/>
      <c r="AB190" s="35"/>
      <c r="AC190" s="35"/>
      <c r="AD190" s="35"/>
      <c r="AE190" s="35"/>
      <c r="AR190" s="198" t="s">
        <v>165</v>
      </c>
      <c r="AT190" s="198" t="s">
        <v>161</v>
      </c>
      <c r="AU190" s="198" t="s">
        <v>87</v>
      </c>
      <c r="AY190" s="18" t="s">
        <v>160</v>
      </c>
      <c r="BE190" s="199">
        <f>IF(N190="základní",J190,0)</f>
        <v>0</v>
      </c>
      <c r="BF190" s="199">
        <f>IF(N190="snížená",J190,0)</f>
        <v>0</v>
      </c>
      <c r="BG190" s="199">
        <f>IF(N190="zákl. přenesená",J190,0)</f>
        <v>0</v>
      </c>
      <c r="BH190" s="199">
        <f>IF(N190="sníž. přenesená",J190,0)</f>
        <v>0</v>
      </c>
      <c r="BI190" s="199">
        <f>IF(N190="nulová",J190,0)</f>
        <v>0</v>
      </c>
      <c r="BJ190" s="18" t="s">
        <v>85</v>
      </c>
      <c r="BK190" s="199">
        <f>ROUND(I190*H190,2)</f>
        <v>0</v>
      </c>
      <c r="BL190" s="18" t="s">
        <v>165</v>
      </c>
      <c r="BM190" s="198" t="s">
        <v>1081</v>
      </c>
    </row>
    <row r="191" spans="1:65" s="2" customFormat="1" ht="21.75" customHeight="1">
      <c r="A191" s="35"/>
      <c r="B191" s="36"/>
      <c r="C191" s="186" t="s">
        <v>397</v>
      </c>
      <c r="D191" s="186" t="s">
        <v>161</v>
      </c>
      <c r="E191" s="187" t="s">
        <v>238</v>
      </c>
      <c r="F191" s="188" t="s">
        <v>239</v>
      </c>
      <c r="G191" s="189" t="s">
        <v>217</v>
      </c>
      <c r="H191" s="190">
        <v>1.638</v>
      </c>
      <c r="I191" s="191"/>
      <c r="J191" s="192">
        <f>ROUND(I191*H191,2)</f>
        <v>0</v>
      </c>
      <c r="K191" s="193"/>
      <c r="L191" s="40"/>
      <c r="M191" s="194" t="s">
        <v>1</v>
      </c>
      <c r="N191" s="195" t="s">
        <v>42</v>
      </c>
      <c r="O191" s="72"/>
      <c r="P191" s="196">
        <f>O191*H191</f>
        <v>0</v>
      </c>
      <c r="Q191" s="196">
        <v>0</v>
      </c>
      <c r="R191" s="196">
        <f>Q191*H191</f>
        <v>0</v>
      </c>
      <c r="S191" s="196">
        <v>0</v>
      </c>
      <c r="T191" s="197">
        <f>S191*H191</f>
        <v>0</v>
      </c>
      <c r="U191" s="35"/>
      <c r="V191" s="35"/>
      <c r="W191" s="35"/>
      <c r="X191" s="35"/>
      <c r="Y191" s="35"/>
      <c r="Z191" s="35"/>
      <c r="AA191" s="35"/>
      <c r="AB191" s="35"/>
      <c r="AC191" s="35"/>
      <c r="AD191" s="35"/>
      <c r="AE191" s="35"/>
      <c r="AR191" s="198" t="s">
        <v>165</v>
      </c>
      <c r="AT191" s="198" t="s">
        <v>161</v>
      </c>
      <c r="AU191" s="198" t="s">
        <v>87</v>
      </c>
      <c r="AY191" s="18" t="s">
        <v>160</v>
      </c>
      <c r="BE191" s="199">
        <f>IF(N191="základní",J191,0)</f>
        <v>0</v>
      </c>
      <c r="BF191" s="199">
        <f>IF(N191="snížená",J191,0)</f>
        <v>0</v>
      </c>
      <c r="BG191" s="199">
        <f>IF(N191="zákl. přenesená",J191,0)</f>
        <v>0</v>
      </c>
      <c r="BH191" s="199">
        <f>IF(N191="sníž. přenesená",J191,0)</f>
        <v>0</v>
      </c>
      <c r="BI191" s="199">
        <f>IF(N191="nulová",J191,0)</f>
        <v>0</v>
      </c>
      <c r="BJ191" s="18" t="s">
        <v>85</v>
      </c>
      <c r="BK191" s="199">
        <f>ROUND(I191*H191,2)</f>
        <v>0</v>
      </c>
      <c r="BL191" s="18" t="s">
        <v>165</v>
      </c>
      <c r="BM191" s="198" t="s">
        <v>1083</v>
      </c>
    </row>
    <row r="192" spans="2:51" s="13" customFormat="1" ht="11.25">
      <c r="B192" s="202"/>
      <c r="C192" s="203"/>
      <c r="D192" s="204" t="s">
        <v>181</v>
      </c>
      <c r="E192" s="203"/>
      <c r="F192" s="206" t="s">
        <v>1166</v>
      </c>
      <c r="G192" s="203"/>
      <c r="H192" s="207">
        <v>1.638</v>
      </c>
      <c r="I192" s="208"/>
      <c r="J192" s="203"/>
      <c r="K192" s="203"/>
      <c r="L192" s="209"/>
      <c r="M192" s="210"/>
      <c r="N192" s="211"/>
      <c r="O192" s="211"/>
      <c r="P192" s="211"/>
      <c r="Q192" s="211"/>
      <c r="R192" s="211"/>
      <c r="S192" s="211"/>
      <c r="T192" s="212"/>
      <c r="AT192" s="213" t="s">
        <v>181</v>
      </c>
      <c r="AU192" s="213" t="s">
        <v>87</v>
      </c>
      <c r="AV192" s="13" t="s">
        <v>87</v>
      </c>
      <c r="AW192" s="13" t="s">
        <v>4</v>
      </c>
      <c r="AX192" s="13" t="s">
        <v>85</v>
      </c>
      <c r="AY192" s="213" t="s">
        <v>160</v>
      </c>
    </row>
    <row r="193" spans="1:65" s="2" customFormat="1" ht="33" customHeight="1">
      <c r="A193" s="35"/>
      <c r="B193" s="36"/>
      <c r="C193" s="186" t="s">
        <v>401</v>
      </c>
      <c r="D193" s="186" t="s">
        <v>161</v>
      </c>
      <c r="E193" s="187" t="s">
        <v>244</v>
      </c>
      <c r="F193" s="188" t="s">
        <v>245</v>
      </c>
      <c r="G193" s="189" t="s">
        <v>217</v>
      </c>
      <c r="H193" s="190">
        <v>0.126</v>
      </c>
      <c r="I193" s="191"/>
      <c r="J193" s="192">
        <f>ROUND(I193*H193,2)</f>
        <v>0</v>
      </c>
      <c r="K193" s="193"/>
      <c r="L193" s="40"/>
      <c r="M193" s="194" t="s">
        <v>1</v>
      </c>
      <c r="N193" s="195" t="s">
        <v>42</v>
      </c>
      <c r="O193" s="72"/>
      <c r="P193" s="196">
        <f>O193*H193</f>
        <v>0</v>
      </c>
      <c r="Q193" s="196">
        <v>0</v>
      </c>
      <c r="R193" s="196">
        <f>Q193*H193</f>
        <v>0</v>
      </c>
      <c r="S193" s="196">
        <v>0</v>
      </c>
      <c r="T193" s="197">
        <f>S193*H193</f>
        <v>0</v>
      </c>
      <c r="U193" s="35"/>
      <c r="V193" s="35"/>
      <c r="W193" s="35"/>
      <c r="X193" s="35"/>
      <c r="Y193" s="35"/>
      <c r="Z193" s="35"/>
      <c r="AA193" s="35"/>
      <c r="AB193" s="35"/>
      <c r="AC193" s="35"/>
      <c r="AD193" s="35"/>
      <c r="AE193" s="35"/>
      <c r="AR193" s="198" t="s">
        <v>165</v>
      </c>
      <c r="AT193" s="198" t="s">
        <v>161</v>
      </c>
      <c r="AU193" s="198" t="s">
        <v>87</v>
      </c>
      <c r="AY193" s="18" t="s">
        <v>160</v>
      </c>
      <c r="BE193" s="199">
        <f>IF(N193="základní",J193,0)</f>
        <v>0</v>
      </c>
      <c r="BF193" s="199">
        <f>IF(N193="snížená",J193,0)</f>
        <v>0</v>
      </c>
      <c r="BG193" s="199">
        <f>IF(N193="zákl. přenesená",J193,0)</f>
        <v>0</v>
      </c>
      <c r="BH193" s="199">
        <f>IF(N193="sníž. přenesená",J193,0)</f>
        <v>0</v>
      </c>
      <c r="BI193" s="199">
        <f>IF(N193="nulová",J193,0)</f>
        <v>0</v>
      </c>
      <c r="BJ193" s="18" t="s">
        <v>85</v>
      </c>
      <c r="BK193" s="199">
        <f>ROUND(I193*H193,2)</f>
        <v>0</v>
      </c>
      <c r="BL193" s="18" t="s">
        <v>165</v>
      </c>
      <c r="BM193" s="198" t="s">
        <v>1086</v>
      </c>
    </row>
    <row r="194" spans="2:63" s="12" customFormat="1" ht="22.9" customHeight="1">
      <c r="B194" s="172"/>
      <c r="C194" s="173"/>
      <c r="D194" s="174" t="s">
        <v>76</v>
      </c>
      <c r="E194" s="200" t="s">
        <v>555</v>
      </c>
      <c r="F194" s="200" t="s">
        <v>556</v>
      </c>
      <c r="G194" s="173"/>
      <c r="H194" s="173"/>
      <c r="I194" s="176"/>
      <c r="J194" s="201">
        <f>BK194</f>
        <v>0</v>
      </c>
      <c r="K194" s="173"/>
      <c r="L194" s="178"/>
      <c r="M194" s="179"/>
      <c r="N194" s="180"/>
      <c r="O194" s="180"/>
      <c r="P194" s="181">
        <f>SUM(P195:P196)</f>
        <v>0</v>
      </c>
      <c r="Q194" s="180"/>
      <c r="R194" s="181">
        <f>SUM(R195:R196)</f>
        <v>0</v>
      </c>
      <c r="S194" s="180"/>
      <c r="T194" s="182">
        <f>SUM(T195:T196)</f>
        <v>0</v>
      </c>
      <c r="AR194" s="183" t="s">
        <v>85</v>
      </c>
      <c r="AT194" s="184" t="s">
        <v>76</v>
      </c>
      <c r="AU194" s="184" t="s">
        <v>85</v>
      </c>
      <c r="AY194" s="183" t="s">
        <v>160</v>
      </c>
      <c r="BK194" s="185">
        <f>SUM(BK195:BK196)</f>
        <v>0</v>
      </c>
    </row>
    <row r="195" spans="1:65" s="2" customFormat="1" ht="21.75" customHeight="1">
      <c r="A195" s="35"/>
      <c r="B195" s="36"/>
      <c r="C195" s="186" t="s">
        <v>405</v>
      </c>
      <c r="D195" s="186" t="s">
        <v>161</v>
      </c>
      <c r="E195" s="187" t="s">
        <v>1167</v>
      </c>
      <c r="F195" s="188" t="s">
        <v>1168</v>
      </c>
      <c r="G195" s="189" t="s">
        <v>217</v>
      </c>
      <c r="H195" s="190">
        <v>2.01</v>
      </c>
      <c r="I195" s="191"/>
      <c r="J195" s="192">
        <f>ROUND(I195*H195,2)</f>
        <v>0</v>
      </c>
      <c r="K195" s="193"/>
      <c r="L195" s="40"/>
      <c r="M195" s="194" t="s">
        <v>1</v>
      </c>
      <c r="N195" s="195" t="s">
        <v>42</v>
      </c>
      <c r="O195" s="72"/>
      <c r="P195" s="196">
        <f>O195*H195</f>
        <v>0</v>
      </c>
      <c r="Q195" s="196">
        <v>0</v>
      </c>
      <c r="R195" s="196">
        <f>Q195*H195</f>
        <v>0</v>
      </c>
      <c r="S195" s="196">
        <v>0</v>
      </c>
      <c r="T195" s="197">
        <f>S195*H195</f>
        <v>0</v>
      </c>
      <c r="U195" s="35"/>
      <c r="V195" s="35"/>
      <c r="W195" s="35"/>
      <c r="X195" s="35"/>
      <c r="Y195" s="35"/>
      <c r="Z195" s="35"/>
      <c r="AA195" s="35"/>
      <c r="AB195" s="35"/>
      <c r="AC195" s="35"/>
      <c r="AD195" s="35"/>
      <c r="AE195" s="35"/>
      <c r="AR195" s="198" t="s">
        <v>165</v>
      </c>
      <c r="AT195" s="198" t="s">
        <v>161</v>
      </c>
      <c r="AU195" s="198" t="s">
        <v>87</v>
      </c>
      <c r="AY195" s="18" t="s">
        <v>160</v>
      </c>
      <c r="BE195" s="199">
        <f>IF(N195="základní",J195,0)</f>
        <v>0</v>
      </c>
      <c r="BF195" s="199">
        <f>IF(N195="snížená",J195,0)</f>
        <v>0</v>
      </c>
      <c r="BG195" s="199">
        <f>IF(N195="zákl. přenesená",J195,0)</f>
        <v>0</v>
      </c>
      <c r="BH195" s="199">
        <f>IF(N195="sníž. přenesená",J195,0)</f>
        <v>0</v>
      </c>
      <c r="BI195" s="199">
        <f>IF(N195="nulová",J195,0)</f>
        <v>0</v>
      </c>
      <c r="BJ195" s="18" t="s">
        <v>85</v>
      </c>
      <c r="BK195" s="199">
        <f>ROUND(I195*H195,2)</f>
        <v>0</v>
      </c>
      <c r="BL195" s="18" t="s">
        <v>165</v>
      </c>
      <c r="BM195" s="198" t="s">
        <v>1169</v>
      </c>
    </row>
    <row r="196" spans="1:65" s="2" customFormat="1" ht="21.75" customHeight="1">
      <c r="A196" s="35"/>
      <c r="B196" s="36"/>
      <c r="C196" s="186" t="s">
        <v>350</v>
      </c>
      <c r="D196" s="186" t="s">
        <v>161</v>
      </c>
      <c r="E196" s="187" t="s">
        <v>1170</v>
      </c>
      <c r="F196" s="188" t="s">
        <v>1171</v>
      </c>
      <c r="G196" s="189" t="s">
        <v>217</v>
      </c>
      <c r="H196" s="190">
        <v>2.01</v>
      </c>
      <c r="I196" s="191"/>
      <c r="J196" s="192">
        <f>ROUND(I196*H196,2)</f>
        <v>0</v>
      </c>
      <c r="K196" s="193"/>
      <c r="L196" s="40"/>
      <c r="M196" s="194" t="s">
        <v>1</v>
      </c>
      <c r="N196" s="195" t="s">
        <v>42</v>
      </c>
      <c r="O196" s="72"/>
      <c r="P196" s="196">
        <f>O196*H196</f>
        <v>0</v>
      </c>
      <c r="Q196" s="196">
        <v>0</v>
      </c>
      <c r="R196" s="196">
        <f>Q196*H196</f>
        <v>0</v>
      </c>
      <c r="S196" s="196">
        <v>0</v>
      </c>
      <c r="T196" s="197">
        <f>S196*H196</f>
        <v>0</v>
      </c>
      <c r="U196" s="35"/>
      <c r="V196" s="35"/>
      <c r="W196" s="35"/>
      <c r="X196" s="35"/>
      <c r="Y196" s="35"/>
      <c r="Z196" s="35"/>
      <c r="AA196" s="35"/>
      <c r="AB196" s="35"/>
      <c r="AC196" s="35"/>
      <c r="AD196" s="35"/>
      <c r="AE196" s="35"/>
      <c r="AR196" s="198" t="s">
        <v>165</v>
      </c>
      <c r="AT196" s="198" t="s">
        <v>161</v>
      </c>
      <c r="AU196" s="198" t="s">
        <v>87</v>
      </c>
      <c r="AY196" s="18" t="s">
        <v>160</v>
      </c>
      <c r="BE196" s="199">
        <f>IF(N196="základní",J196,0)</f>
        <v>0</v>
      </c>
      <c r="BF196" s="199">
        <f>IF(N196="snížená",J196,0)</f>
        <v>0</v>
      </c>
      <c r="BG196" s="199">
        <f>IF(N196="zákl. přenesená",J196,0)</f>
        <v>0</v>
      </c>
      <c r="BH196" s="199">
        <f>IF(N196="sníž. přenesená",J196,0)</f>
        <v>0</v>
      </c>
      <c r="BI196" s="199">
        <f>IF(N196="nulová",J196,0)</f>
        <v>0</v>
      </c>
      <c r="BJ196" s="18" t="s">
        <v>85</v>
      </c>
      <c r="BK196" s="199">
        <f>ROUND(I196*H196,2)</f>
        <v>0</v>
      </c>
      <c r="BL196" s="18" t="s">
        <v>165</v>
      </c>
      <c r="BM196" s="198" t="s">
        <v>1172</v>
      </c>
    </row>
    <row r="197" spans="2:63" s="12" customFormat="1" ht="25.9" customHeight="1">
      <c r="B197" s="172"/>
      <c r="C197" s="173"/>
      <c r="D197" s="174" t="s">
        <v>76</v>
      </c>
      <c r="E197" s="175" t="s">
        <v>1094</v>
      </c>
      <c r="F197" s="175" t="s">
        <v>1095</v>
      </c>
      <c r="G197" s="173"/>
      <c r="H197" s="173"/>
      <c r="I197" s="176"/>
      <c r="J197" s="177">
        <f>BK197</f>
        <v>0</v>
      </c>
      <c r="K197" s="173"/>
      <c r="L197" s="178"/>
      <c r="M197" s="179"/>
      <c r="N197" s="180"/>
      <c r="O197" s="180"/>
      <c r="P197" s="181">
        <f>SUM(P198:P199)</f>
        <v>0</v>
      </c>
      <c r="Q197" s="180"/>
      <c r="R197" s="181">
        <f>SUM(R198:R199)</f>
        <v>0.00107</v>
      </c>
      <c r="S197" s="180"/>
      <c r="T197" s="182">
        <f>SUM(T198:T199)</f>
        <v>0</v>
      </c>
      <c r="AR197" s="183" t="s">
        <v>87</v>
      </c>
      <c r="AT197" s="184" t="s">
        <v>76</v>
      </c>
      <c r="AU197" s="184" t="s">
        <v>77</v>
      </c>
      <c r="AY197" s="183" t="s">
        <v>160</v>
      </c>
      <c r="BK197" s="185">
        <f>SUM(BK198:BK199)</f>
        <v>0</v>
      </c>
    </row>
    <row r="198" spans="1:65" s="2" customFormat="1" ht="16.5" customHeight="1">
      <c r="A198" s="35"/>
      <c r="B198" s="36"/>
      <c r="C198" s="186" t="s">
        <v>412</v>
      </c>
      <c r="D198" s="186" t="s">
        <v>161</v>
      </c>
      <c r="E198" s="187" t="s">
        <v>1096</v>
      </c>
      <c r="F198" s="188" t="s">
        <v>1097</v>
      </c>
      <c r="G198" s="189" t="s">
        <v>164</v>
      </c>
      <c r="H198" s="190">
        <v>1</v>
      </c>
      <c r="I198" s="191"/>
      <c r="J198" s="192">
        <f>ROUND(I198*H198,2)</f>
        <v>0</v>
      </c>
      <c r="K198" s="193"/>
      <c r="L198" s="40"/>
      <c r="M198" s="194" t="s">
        <v>1</v>
      </c>
      <c r="N198" s="195" t="s">
        <v>42</v>
      </c>
      <c r="O198" s="72"/>
      <c r="P198" s="196">
        <f>O198*H198</f>
        <v>0</v>
      </c>
      <c r="Q198" s="196">
        <v>0.00107</v>
      </c>
      <c r="R198" s="196">
        <f>Q198*H198</f>
        <v>0.00107</v>
      </c>
      <c r="S198" s="196">
        <v>0</v>
      </c>
      <c r="T198" s="197">
        <f>S198*H198</f>
        <v>0</v>
      </c>
      <c r="U198" s="35"/>
      <c r="V198" s="35"/>
      <c r="W198" s="35"/>
      <c r="X198" s="35"/>
      <c r="Y198" s="35"/>
      <c r="Z198" s="35"/>
      <c r="AA198" s="35"/>
      <c r="AB198" s="35"/>
      <c r="AC198" s="35"/>
      <c r="AD198" s="35"/>
      <c r="AE198" s="35"/>
      <c r="AR198" s="198" t="s">
        <v>237</v>
      </c>
      <c r="AT198" s="198" t="s">
        <v>161</v>
      </c>
      <c r="AU198" s="198" t="s">
        <v>85</v>
      </c>
      <c r="AY198" s="18" t="s">
        <v>160</v>
      </c>
      <c r="BE198" s="199">
        <f>IF(N198="základní",J198,0)</f>
        <v>0</v>
      </c>
      <c r="BF198" s="199">
        <f>IF(N198="snížená",J198,0)</f>
        <v>0</v>
      </c>
      <c r="BG198" s="199">
        <f>IF(N198="zákl. přenesená",J198,0)</f>
        <v>0</v>
      </c>
      <c r="BH198" s="199">
        <f>IF(N198="sníž. přenesená",J198,0)</f>
        <v>0</v>
      </c>
      <c r="BI198" s="199">
        <f>IF(N198="nulová",J198,0)</f>
        <v>0</v>
      </c>
      <c r="BJ198" s="18" t="s">
        <v>85</v>
      </c>
      <c r="BK198" s="199">
        <f>ROUND(I198*H198,2)</f>
        <v>0</v>
      </c>
      <c r="BL198" s="18" t="s">
        <v>237</v>
      </c>
      <c r="BM198" s="198" t="s">
        <v>1173</v>
      </c>
    </row>
    <row r="199" spans="1:47" s="2" customFormat="1" ht="19.5">
      <c r="A199" s="35"/>
      <c r="B199" s="36"/>
      <c r="C199" s="37"/>
      <c r="D199" s="204" t="s">
        <v>187</v>
      </c>
      <c r="E199" s="37"/>
      <c r="F199" s="214" t="s">
        <v>1099</v>
      </c>
      <c r="G199" s="37"/>
      <c r="H199" s="37"/>
      <c r="I199" s="215"/>
      <c r="J199" s="37"/>
      <c r="K199" s="37"/>
      <c r="L199" s="40"/>
      <c r="M199" s="216"/>
      <c r="N199" s="217"/>
      <c r="O199" s="72"/>
      <c r="P199" s="72"/>
      <c r="Q199" s="72"/>
      <c r="R199" s="72"/>
      <c r="S199" s="72"/>
      <c r="T199" s="73"/>
      <c r="U199" s="35"/>
      <c r="V199" s="35"/>
      <c r="W199" s="35"/>
      <c r="X199" s="35"/>
      <c r="Y199" s="35"/>
      <c r="Z199" s="35"/>
      <c r="AA199" s="35"/>
      <c r="AB199" s="35"/>
      <c r="AC199" s="35"/>
      <c r="AD199" s="35"/>
      <c r="AE199" s="35"/>
      <c r="AT199" s="18" t="s">
        <v>187</v>
      </c>
      <c r="AU199" s="18" t="s">
        <v>85</v>
      </c>
    </row>
    <row r="200" spans="2:63" s="12" customFormat="1" ht="25.9" customHeight="1">
      <c r="B200" s="172"/>
      <c r="C200" s="173"/>
      <c r="D200" s="174" t="s">
        <v>76</v>
      </c>
      <c r="E200" s="175" t="s">
        <v>1105</v>
      </c>
      <c r="F200" s="175" t="s">
        <v>1106</v>
      </c>
      <c r="G200" s="173"/>
      <c r="H200" s="173"/>
      <c r="I200" s="176"/>
      <c r="J200" s="177">
        <f>BK200</f>
        <v>0</v>
      </c>
      <c r="K200" s="173"/>
      <c r="L200" s="178"/>
      <c r="M200" s="179"/>
      <c r="N200" s="180"/>
      <c r="O200" s="180"/>
      <c r="P200" s="181">
        <f>P201</f>
        <v>0</v>
      </c>
      <c r="Q200" s="180"/>
      <c r="R200" s="181">
        <f>R201</f>
        <v>0</v>
      </c>
      <c r="S200" s="180"/>
      <c r="T200" s="182">
        <f>T201</f>
        <v>0</v>
      </c>
      <c r="AR200" s="183" t="s">
        <v>183</v>
      </c>
      <c r="AT200" s="184" t="s">
        <v>76</v>
      </c>
      <c r="AU200" s="184" t="s">
        <v>77</v>
      </c>
      <c r="AY200" s="183" t="s">
        <v>160</v>
      </c>
      <c r="BK200" s="185">
        <f>BK201</f>
        <v>0</v>
      </c>
    </row>
    <row r="201" spans="2:63" s="12" customFormat="1" ht="22.9" customHeight="1">
      <c r="B201" s="172"/>
      <c r="C201" s="173"/>
      <c r="D201" s="174" t="s">
        <v>76</v>
      </c>
      <c r="E201" s="200" t="s">
        <v>1107</v>
      </c>
      <c r="F201" s="200" t="s">
        <v>1108</v>
      </c>
      <c r="G201" s="173"/>
      <c r="H201" s="173"/>
      <c r="I201" s="176"/>
      <c r="J201" s="201">
        <f>BK201</f>
        <v>0</v>
      </c>
      <c r="K201" s="173"/>
      <c r="L201" s="178"/>
      <c r="M201" s="179"/>
      <c r="N201" s="180"/>
      <c r="O201" s="180"/>
      <c r="P201" s="181">
        <f>SUM(P202:P206)</f>
        <v>0</v>
      </c>
      <c r="Q201" s="180"/>
      <c r="R201" s="181">
        <f>SUM(R202:R206)</f>
        <v>0</v>
      </c>
      <c r="S201" s="180"/>
      <c r="T201" s="182">
        <f>SUM(T202:T206)</f>
        <v>0</v>
      </c>
      <c r="AR201" s="183" t="s">
        <v>183</v>
      </c>
      <c r="AT201" s="184" t="s">
        <v>76</v>
      </c>
      <c r="AU201" s="184" t="s">
        <v>85</v>
      </c>
      <c r="AY201" s="183" t="s">
        <v>160</v>
      </c>
      <c r="BK201" s="185">
        <f>SUM(BK202:BK206)</f>
        <v>0</v>
      </c>
    </row>
    <row r="202" spans="1:65" s="2" customFormat="1" ht="33.75" customHeight="1">
      <c r="A202" s="35"/>
      <c r="B202" s="36"/>
      <c r="C202" s="186" t="s">
        <v>416</v>
      </c>
      <c r="D202" s="186" t="s">
        <v>161</v>
      </c>
      <c r="E202" s="187" t="s">
        <v>1109</v>
      </c>
      <c r="F202" s="188" t="s">
        <v>1110</v>
      </c>
      <c r="G202" s="189" t="s">
        <v>452</v>
      </c>
      <c r="H202" s="190">
        <v>1</v>
      </c>
      <c r="I202" s="191"/>
      <c r="J202" s="192">
        <f>ROUND(I202*H202,2)</f>
        <v>0</v>
      </c>
      <c r="K202" s="193"/>
      <c r="L202" s="40"/>
      <c r="M202" s="194" t="s">
        <v>1</v>
      </c>
      <c r="N202" s="195" t="s">
        <v>42</v>
      </c>
      <c r="O202" s="72"/>
      <c r="P202" s="196">
        <f>O202*H202</f>
        <v>0</v>
      </c>
      <c r="Q202" s="196">
        <v>0</v>
      </c>
      <c r="R202" s="196">
        <f>Q202*H202</f>
        <v>0</v>
      </c>
      <c r="S202" s="196">
        <v>0</v>
      </c>
      <c r="T202" s="197">
        <f>S202*H202</f>
        <v>0</v>
      </c>
      <c r="U202" s="35"/>
      <c r="V202" s="35"/>
      <c r="W202" s="35"/>
      <c r="X202" s="35"/>
      <c r="Y202" s="35"/>
      <c r="Z202" s="35"/>
      <c r="AA202" s="35"/>
      <c r="AB202" s="35"/>
      <c r="AC202" s="35"/>
      <c r="AD202" s="35"/>
      <c r="AE202" s="35"/>
      <c r="AR202" s="198" t="s">
        <v>1111</v>
      </c>
      <c r="AT202" s="198" t="s">
        <v>161</v>
      </c>
      <c r="AU202" s="198" t="s">
        <v>87</v>
      </c>
      <c r="AY202" s="18" t="s">
        <v>160</v>
      </c>
      <c r="BE202" s="199">
        <f>IF(N202="základní",J202,0)</f>
        <v>0</v>
      </c>
      <c r="BF202" s="199">
        <f>IF(N202="snížená",J202,0)</f>
        <v>0</v>
      </c>
      <c r="BG202" s="199">
        <f>IF(N202="zákl. přenesená",J202,0)</f>
        <v>0</v>
      </c>
      <c r="BH202" s="199">
        <f>IF(N202="sníž. přenesená",J202,0)</f>
        <v>0</v>
      </c>
      <c r="BI202" s="199">
        <f>IF(N202="nulová",J202,0)</f>
        <v>0</v>
      </c>
      <c r="BJ202" s="18" t="s">
        <v>85</v>
      </c>
      <c r="BK202" s="199">
        <f>ROUND(I202*H202,2)</f>
        <v>0</v>
      </c>
      <c r="BL202" s="18" t="s">
        <v>1111</v>
      </c>
      <c r="BM202" s="198" t="s">
        <v>1112</v>
      </c>
    </row>
    <row r="203" spans="2:51" s="13" customFormat="1" ht="11.25">
      <c r="B203" s="202"/>
      <c r="C203" s="203"/>
      <c r="D203" s="204" t="s">
        <v>181</v>
      </c>
      <c r="E203" s="205" t="s">
        <v>1</v>
      </c>
      <c r="F203" s="206" t="s">
        <v>85</v>
      </c>
      <c r="G203" s="203"/>
      <c r="H203" s="207">
        <v>1</v>
      </c>
      <c r="I203" s="208"/>
      <c r="J203" s="203"/>
      <c r="K203" s="203"/>
      <c r="L203" s="209"/>
      <c r="M203" s="210"/>
      <c r="N203" s="211"/>
      <c r="O203" s="211"/>
      <c r="P203" s="211"/>
      <c r="Q203" s="211"/>
      <c r="R203" s="211"/>
      <c r="S203" s="211"/>
      <c r="T203" s="212"/>
      <c r="AT203" s="213" t="s">
        <v>181</v>
      </c>
      <c r="AU203" s="213" t="s">
        <v>87</v>
      </c>
      <c r="AV203" s="13" t="s">
        <v>87</v>
      </c>
      <c r="AW203" s="13" t="s">
        <v>32</v>
      </c>
      <c r="AX203" s="13" t="s">
        <v>85</v>
      </c>
      <c r="AY203" s="213" t="s">
        <v>160</v>
      </c>
    </row>
    <row r="204" spans="1:65" s="2" customFormat="1" ht="33.75" customHeight="1">
      <c r="A204" s="35"/>
      <c r="B204" s="36"/>
      <c r="C204" s="186" t="s">
        <v>421</v>
      </c>
      <c r="D204" s="186" t="s">
        <v>161</v>
      </c>
      <c r="E204" s="187" t="s">
        <v>1114</v>
      </c>
      <c r="F204" s="188" t="s">
        <v>1115</v>
      </c>
      <c r="G204" s="189" t="s">
        <v>452</v>
      </c>
      <c r="H204" s="190">
        <v>1</v>
      </c>
      <c r="I204" s="191"/>
      <c r="J204" s="192">
        <f>ROUND(I204*H204,2)</f>
        <v>0</v>
      </c>
      <c r="K204" s="193"/>
      <c r="L204" s="40"/>
      <c r="M204" s="194" t="s">
        <v>1</v>
      </c>
      <c r="N204" s="195" t="s">
        <v>42</v>
      </c>
      <c r="O204" s="72"/>
      <c r="P204" s="196">
        <f>O204*H204</f>
        <v>0</v>
      </c>
      <c r="Q204" s="196">
        <v>0</v>
      </c>
      <c r="R204" s="196">
        <f>Q204*H204</f>
        <v>0</v>
      </c>
      <c r="S204" s="196">
        <v>0</v>
      </c>
      <c r="T204" s="197">
        <f>S204*H204</f>
        <v>0</v>
      </c>
      <c r="U204" s="35"/>
      <c r="V204" s="35"/>
      <c r="W204" s="35"/>
      <c r="X204" s="35"/>
      <c r="Y204" s="35"/>
      <c r="Z204" s="35"/>
      <c r="AA204" s="35"/>
      <c r="AB204" s="35"/>
      <c r="AC204" s="35"/>
      <c r="AD204" s="35"/>
      <c r="AE204" s="35"/>
      <c r="AR204" s="198" t="s">
        <v>1111</v>
      </c>
      <c r="AT204" s="198" t="s">
        <v>161</v>
      </c>
      <c r="AU204" s="198" t="s">
        <v>87</v>
      </c>
      <c r="AY204" s="18" t="s">
        <v>160</v>
      </c>
      <c r="BE204" s="199">
        <f>IF(N204="základní",J204,0)</f>
        <v>0</v>
      </c>
      <c r="BF204" s="199">
        <f>IF(N204="snížená",J204,0)</f>
        <v>0</v>
      </c>
      <c r="BG204" s="199">
        <f>IF(N204="zákl. přenesená",J204,0)</f>
        <v>0</v>
      </c>
      <c r="BH204" s="199">
        <f>IF(N204="sníž. přenesená",J204,0)</f>
        <v>0</v>
      </c>
      <c r="BI204" s="199">
        <f>IF(N204="nulová",J204,0)</f>
        <v>0</v>
      </c>
      <c r="BJ204" s="18" t="s">
        <v>85</v>
      </c>
      <c r="BK204" s="199">
        <f>ROUND(I204*H204,2)</f>
        <v>0</v>
      </c>
      <c r="BL204" s="18" t="s">
        <v>1111</v>
      </c>
      <c r="BM204" s="198" t="s">
        <v>1116</v>
      </c>
    </row>
    <row r="205" spans="2:51" s="13" customFormat="1" ht="11.25">
      <c r="B205" s="202"/>
      <c r="C205" s="203"/>
      <c r="D205" s="204" t="s">
        <v>181</v>
      </c>
      <c r="E205" s="205" t="s">
        <v>1</v>
      </c>
      <c r="F205" s="206" t="s">
        <v>85</v>
      </c>
      <c r="G205" s="203"/>
      <c r="H205" s="207">
        <v>1</v>
      </c>
      <c r="I205" s="208"/>
      <c r="J205" s="203"/>
      <c r="K205" s="203"/>
      <c r="L205" s="209"/>
      <c r="M205" s="210"/>
      <c r="N205" s="211"/>
      <c r="O205" s="211"/>
      <c r="P205" s="211"/>
      <c r="Q205" s="211"/>
      <c r="R205" s="211"/>
      <c r="S205" s="211"/>
      <c r="T205" s="212"/>
      <c r="AT205" s="213" t="s">
        <v>181</v>
      </c>
      <c r="AU205" s="213" t="s">
        <v>87</v>
      </c>
      <c r="AV205" s="13" t="s">
        <v>87</v>
      </c>
      <c r="AW205" s="13" t="s">
        <v>32</v>
      </c>
      <c r="AX205" s="13" t="s">
        <v>85</v>
      </c>
      <c r="AY205" s="213" t="s">
        <v>160</v>
      </c>
    </row>
    <row r="206" spans="1:65" s="2" customFormat="1" ht="21.75" customHeight="1">
      <c r="A206" s="35"/>
      <c r="B206" s="36"/>
      <c r="C206" s="186" t="s">
        <v>425</v>
      </c>
      <c r="D206" s="186" t="s">
        <v>161</v>
      </c>
      <c r="E206" s="187" t="s">
        <v>1117</v>
      </c>
      <c r="F206" s="188" t="s">
        <v>1118</v>
      </c>
      <c r="G206" s="189" t="s">
        <v>452</v>
      </c>
      <c r="H206" s="190">
        <v>1</v>
      </c>
      <c r="I206" s="191"/>
      <c r="J206" s="192">
        <f>ROUND(I206*H206,2)</f>
        <v>0</v>
      </c>
      <c r="K206" s="193"/>
      <c r="L206" s="40"/>
      <c r="M206" s="218" t="s">
        <v>1</v>
      </c>
      <c r="N206" s="219" t="s">
        <v>42</v>
      </c>
      <c r="O206" s="220"/>
      <c r="P206" s="221">
        <f>O206*H206</f>
        <v>0</v>
      </c>
      <c r="Q206" s="221">
        <v>0</v>
      </c>
      <c r="R206" s="221">
        <f>Q206*H206</f>
        <v>0</v>
      </c>
      <c r="S206" s="221">
        <v>0</v>
      </c>
      <c r="T206" s="222">
        <f>S206*H206</f>
        <v>0</v>
      </c>
      <c r="U206" s="35"/>
      <c r="V206" s="35"/>
      <c r="W206" s="35"/>
      <c r="X206" s="35"/>
      <c r="Y206" s="35"/>
      <c r="Z206" s="35"/>
      <c r="AA206" s="35"/>
      <c r="AB206" s="35"/>
      <c r="AC206" s="35"/>
      <c r="AD206" s="35"/>
      <c r="AE206" s="35"/>
      <c r="AR206" s="198" t="s">
        <v>1111</v>
      </c>
      <c r="AT206" s="198" t="s">
        <v>161</v>
      </c>
      <c r="AU206" s="198" t="s">
        <v>87</v>
      </c>
      <c r="AY206" s="18" t="s">
        <v>160</v>
      </c>
      <c r="BE206" s="199">
        <f>IF(N206="základní",J206,0)</f>
        <v>0</v>
      </c>
      <c r="BF206" s="199">
        <f>IF(N206="snížená",J206,0)</f>
        <v>0</v>
      </c>
      <c r="BG206" s="199">
        <f>IF(N206="zákl. přenesená",J206,0)</f>
        <v>0</v>
      </c>
      <c r="BH206" s="199">
        <f>IF(N206="sníž. přenesená",J206,0)</f>
        <v>0</v>
      </c>
      <c r="BI206" s="199">
        <f>IF(N206="nulová",J206,0)</f>
        <v>0</v>
      </c>
      <c r="BJ206" s="18" t="s">
        <v>85</v>
      </c>
      <c r="BK206" s="199">
        <f>ROUND(I206*H206,2)</f>
        <v>0</v>
      </c>
      <c r="BL206" s="18" t="s">
        <v>1111</v>
      </c>
      <c r="BM206" s="198" t="s">
        <v>1119</v>
      </c>
    </row>
    <row r="207" spans="1:31" s="2" customFormat="1" ht="6.95" customHeight="1">
      <c r="A207" s="35"/>
      <c r="B207" s="55"/>
      <c r="C207" s="56"/>
      <c r="D207" s="56"/>
      <c r="E207" s="56"/>
      <c r="F207" s="56"/>
      <c r="G207" s="56"/>
      <c r="H207" s="56"/>
      <c r="I207" s="56"/>
      <c r="J207" s="56"/>
      <c r="K207" s="56"/>
      <c r="L207" s="40"/>
      <c r="M207" s="35"/>
      <c r="O207" s="35"/>
      <c r="P207" s="35"/>
      <c r="Q207" s="35"/>
      <c r="R207" s="35"/>
      <c r="S207" s="35"/>
      <c r="T207" s="35"/>
      <c r="U207" s="35"/>
      <c r="V207" s="35"/>
      <c r="W207" s="35"/>
      <c r="X207" s="35"/>
      <c r="Y207" s="35"/>
      <c r="Z207" s="35"/>
      <c r="AA207" s="35"/>
      <c r="AB207" s="35"/>
      <c r="AC207" s="35"/>
      <c r="AD207" s="35"/>
      <c r="AE207" s="35"/>
    </row>
  </sheetData>
  <sheetProtection algorithmName="SHA-512" hashValue="Fe/3vb1VYftaberNXHJXqEQcHtOg1EHYOZzeSpBOoD9GrCAWHAWb98O0MmGYDXxcxbqBps22dLZkyolO4CrRlA==" saltValue="bets41ypak4yohdVWrW6b1kGQWb4kkvXtP47O6J35nufLGmGR6fc88PHdmt0AZGMRaDrrhBc6IJD+rNSZeP/8g==" spinCount="100000" sheet="1" objects="1" scenarios="1" formatColumns="0" formatRows="0" autoFilter="0"/>
  <autoFilter ref="C125:K206"/>
  <mergeCells count="9">
    <mergeCell ref="E87:H87"/>
    <mergeCell ref="E116:H116"/>
    <mergeCell ref="E118:H11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1"/>
      <c r="M2" s="301"/>
      <c r="N2" s="301"/>
      <c r="O2" s="301"/>
      <c r="P2" s="301"/>
      <c r="Q2" s="301"/>
      <c r="R2" s="301"/>
      <c r="S2" s="301"/>
      <c r="T2" s="301"/>
      <c r="U2" s="301"/>
      <c r="V2" s="301"/>
      <c r="AT2" s="18" t="s">
        <v>109</v>
      </c>
    </row>
    <row r="3" spans="2:46" s="1" customFormat="1" ht="6.95" customHeight="1">
      <c r="B3" s="109"/>
      <c r="C3" s="110"/>
      <c r="D3" s="110"/>
      <c r="E3" s="110"/>
      <c r="F3" s="110"/>
      <c r="G3" s="110"/>
      <c r="H3" s="110"/>
      <c r="I3" s="110"/>
      <c r="J3" s="110"/>
      <c r="K3" s="110"/>
      <c r="L3" s="21"/>
      <c r="AT3" s="18" t="s">
        <v>87</v>
      </c>
    </row>
    <row r="4" spans="2:46" s="1" customFormat="1" ht="24.95" customHeight="1">
      <c r="B4" s="21"/>
      <c r="D4" s="111" t="s">
        <v>133</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16" t="str">
        <f>'Rekapitulace stavby'!K6</f>
        <v>Revitalizace prostranství Na Rybníčku k.ú. Třeboň</v>
      </c>
      <c r="F7" s="317"/>
      <c r="G7" s="317"/>
      <c r="H7" s="317"/>
      <c r="L7" s="21"/>
    </row>
    <row r="8" spans="1:31" s="2" customFormat="1" ht="12" customHeight="1">
      <c r="A8" s="35"/>
      <c r="B8" s="40"/>
      <c r="C8" s="35"/>
      <c r="D8" s="113" t="s">
        <v>134</v>
      </c>
      <c r="E8" s="35"/>
      <c r="F8" s="35"/>
      <c r="G8" s="35"/>
      <c r="H8" s="35"/>
      <c r="I8" s="35"/>
      <c r="J8" s="35"/>
      <c r="K8" s="35"/>
      <c r="L8" s="52"/>
      <c r="S8" s="35"/>
      <c r="T8" s="35"/>
      <c r="U8" s="35"/>
      <c r="V8" s="35"/>
      <c r="W8" s="35"/>
      <c r="X8" s="35"/>
      <c r="Y8" s="35"/>
      <c r="Z8" s="35"/>
      <c r="AA8" s="35"/>
      <c r="AB8" s="35"/>
      <c r="AC8" s="35"/>
      <c r="AD8" s="35"/>
      <c r="AE8" s="35"/>
    </row>
    <row r="9" spans="1:31" s="2" customFormat="1" ht="16.5" customHeight="1">
      <c r="A9" s="35"/>
      <c r="B9" s="40"/>
      <c r="C9" s="35"/>
      <c r="D9" s="35"/>
      <c r="E9" s="318" t="s">
        <v>1174</v>
      </c>
      <c r="F9" s="319"/>
      <c r="G9" s="319"/>
      <c r="H9" s="319"/>
      <c r="I9" s="35"/>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14" t="s">
        <v>103</v>
      </c>
      <c r="G11" s="35"/>
      <c r="H11" s="35"/>
      <c r="I11" s="113" t="s">
        <v>19</v>
      </c>
      <c r="J11" s="114"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3" t="s">
        <v>20</v>
      </c>
      <c r="E12" s="35"/>
      <c r="F12" s="114" t="s">
        <v>21</v>
      </c>
      <c r="G12" s="35"/>
      <c r="H12" s="35"/>
      <c r="I12" s="113" t="s">
        <v>22</v>
      </c>
      <c r="J12" s="115" t="str">
        <f>'Rekapitulace stavby'!AN8</f>
        <v>20. 8. 2021</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20" t="str">
        <f>'Rekapitulace stavby'!E14</f>
        <v>Vyplň údaj</v>
      </c>
      <c r="F18" s="321"/>
      <c r="G18" s="321"/>
      <c r="H18" s="321"/>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31</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33</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34</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47.25" customHeight="1">
      <c r="A27" s="116"/>
      <c r="B27" s="117"/>
      <c r="C27" s="116"/>
      <c r="D27" s="116"/>
      <c r="E27" s="322" t="s">
        <v>36</v>
      </c>
      <c r="F27" s="322"/>
      <c r="G27" s="322"/>
      <c r="H27" s="322"/>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37</v>
      </c>
      <c r="E30" s="35"/>
      <c r="F30" s="35"/>
      <c r="G30" s="35"/>
      <c r="H30" s="35"/>
      <c r="I30" s="35"/>
      <c r="J30" s="121">
        <f>ROUND(J126,2)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39</v>
      </c>
      <c r="G32" s="35"/>
      <c r="H32" s="35"/>
      <c r="I32" s="122" t="s">
        <v>38</v>
      </c>
      <c r="J32" s="122" t="s">
        <v>40</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41</v>
      </c>
      <c r="E33" s="113" t="s">
        <v>42</v>
      </c>
      <c r="F33" s="124">
        <f>ROUND((SUM(BE126:BE201)),2)</f>
        <v>0</v>
      </c>
      <c r="G33" s="35"/>
      <c r="H33" s="35"/>
      <c r="I33" s="125">
        <v>0.21</v>
      </c>
      <c r="J33" s="124">
        <f>ROUND(((SUM(BE126:BE201))*I33),2)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43</v>
      </c>
      <c r="F34" s="124">
        <f>ROUND((SUM(BF126:BF201)),2)</f>
        <v>0</v>
      </c>
      <c r="G34" s="35"/>
      <c r="H34" s="35"/>
      <c r="I34" s="125">
        <v>0.15</v>
      </c>
      <c r="J34" s="124">
        <f>ROUND(((SUM(BF126:BF201))*I34),2)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3" t="s">
        <v>44</v>
      </c>
      <c r="F35" s="124">
        <f>ROUND((SUM(BG126:BG201)),2)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3" t="s">
        <v>45</v>
      </c>
      <c r="F36" s="124">
        <f>ROUND((SUM(BH126:BH201)),2)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3" t="s">
        <v>46</v>
      </c>
      <c r="F37" s="124">
        <f>ROUND((SUM(BI126:BI201)),2)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47</v>
      </c>
      <c r="E39" s="128"/>
      <c r="F39" s="128"/>
      <c r="G39" s="129" t="s">
        <v>48</v>
      </c>
      <c r="H39" s="130" t="s">
        <v>49</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52"/>
      <c r="D50" s="133" t="s">
        <v>50</v>
      </c>
      <c r="E50" s="134"/>
      <c r="F50" s="134"/>
      <c r="G50" s="133" t="s">
        <v>51</v>
      </c>
      <c r="H50" s="134"/>
      <c r="I50" s="134"/>
      <c r="J50" s="134"/>
      <c r="K50" s="134"/>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35" t="s">
        <v>52</v>
      </c>
      <c r="E61" s="136"/>
      <c r="F61" s="137" t="s">
        <v>53</v>
      </c>
      <c r="G61" s="135" t="s">
        <v>52</v>
      </c>
      <c r="H61" s="136"/>
      <c r="I61" s="136"/>
      <c r="J61" s="138" t="s">
        <v>53</v>
      </c>
      <c r="K61" s="136"/>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33" t="s">
        <v>54</v>
      </c>
      <c r="E65" s="139"/>
      <c r="F65" s="139"/>
      <c r="G65" s="133" t="s">
        <v>55</v>
      </c>
      <c r="H65" s="139"/>
      <c r="I65" s="139"/>
      <c r="J65" s="139"/>
      <c r="K65" s="13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35" t="s">
        <v>52</v>
      </c>
      <c r="E76" s="136"/>
      <c r="F76" s="137" t="s">
        <v>53</v>
      </c>
      <c r="G76" s="135" t="s">
        <v>52</v>
      </c>
      <c r="H76" s="136"/>
      <c r="I76" s="136"/>
      <c r="J76" s="138" t="s">
        <v>53</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31"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31" s="2" customFormat="1" ht="24.95" customHeight="1">
      <c r="A82" s="35"/>
      <c r="B82" s="36"/>
      <c r="C82" s="24" t="s">
        <v>136</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23" t="str">
        <f>E7</f>
        <v>Revitalizace prostranství Na Rybníčku k.ú. Třeboň</v>
      </c>
      <c r="F85" s="324"/>
      <c r="G85" s="324"/>
      <c r="H85" s="324"/>
      <c r="I85" s="37"/>
      <c r="J85" s="37"/>
      <c r="K85" s="37"/>
      <c r="L85" s="52"/>
      <c r="S85" s="35"/>
      <c r="T85" s="35"/>
      <c r="U85" s="35"/>
      <c r="V85" s="35"/>
      <c r="W85" s="35"/>
      <c r="X85" s="35"/>
      <c r="Y85" s="35"/>
      <c r="Z85" s="35"/>
      <c r="AA85" s="35"/>
      <c r="AB85" s="35"/>
      <c r="AC85" s="35"/>
      <c r="AD85" s="35"/>
      <c r="AE85" s="35"/>
    </row>
    <row r="86" spans="1:31" s="2" customFormat="1" ht="12" customHeight="1">
      <c r="A86" s="35"/>
      <c r="B86" s="36"/>
      <c r="C86" s="30" t="s">
        <v>134</v>
      </c>
      <c r="D86" s="37"/>
      <c r="E86" s="37"/>
      <c r="F86" s="37"/>
      <c r="G86" s="37"/>
      <c r="H86" s="37"/>
      <c r="I86" s="37"/>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279" t="str">
        <f>E9</f>
        <v>SO 303 - Dešťová přípojka pro kašnu</v>
      </c>
      <c r="F87" s="325"/>
      <c r="G87" s="325"/>
      <c r="H87" s="325"/>
      <c r="I87" s="37"/>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2" customHeight="1">
      <c r="A89" s="35"/>
      <c r="B89" s="36"/>
      <c r="C89" s="30" t="s">
        <v>20</v>
      </c>
      <c r="D89" s="37"/>
      <c r="E89" s="37"/>
      <c r="F89" s="28" t="str">
        <f>F12</f>
        <v>Třeboň</v>
      </c>
      <c r="G89" s="37"/>
      <c r="H89" s="37"/>
      <c r="I89" s="30" t="s">
        <v>22</v>
      </c>
      <c r="J89" s="67" t="str">
        <f>IF(J12="","",J12)</f>
        <v>20. 8. 2021</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25.7" customHeight="1">
      <c r="A91" s="35"/>
      <c r="B91" s="36"/>
      <c r="C91" s="30" t="s">
        <v>24</v>
      </c>
      <c r="D91" s="37"/>
      <c r="E91" s="37"/>
      <c r="F91" s="28" t="str">
        <f>E15</f>
        <v>Město Třeboň</v>
      </c>
      <c r="G91" s="37"/>
      <c r="H91" s="37"/>
      <c r="I91" s="30" t="s">
        <v>30</v>
      </c>
      <c r="J91" s="33" t="str">
        <f>E21</f>
        <v>Ing. arch. Martin Jirovský</v>
      </c>
      <c r="K91" s="37"/>
      <c r="L91" s="52"/>
      <c r="S91" s="35"/>
      <c r="T91" s="35"/>
      <c r="U91" s="35"/>
      <c r="V91" s="35"/>
      <c r="W91" s="35"/>
      <c r="X91" s="35"/>
      <c r="Y91" s="35"/>
      <c r="Z91" s="35"/>
      <c r="AA91" s="35"/>
      <c r="AB91" s="35"/>
      <c r="AC91" s="35"/>
      <c r="AD91" s="35"/>
      <c r="AE91" s="35"/>
    </row>
    <row r="92" spans="1:31" s="2" customFormat="1" ht="15.2" customHeight="1">
      <c r="A92" s="35"/>
      <c r="B92" s="36"/>
      <c r="C92" s="30" t="s">
        <v>28</v>
      </c>
      <c r="D92" s="37"/>
      <c r="E92" s="37"/>
      <c r="F92" s="28" t="str">
        <f>IF(E18="","",E18)</f>
        <v>Vyplň údaj</v>
      </c>
      <c r="G92" s="37"/>
      <c r="H92" s="37"/>
      <c r="I92" s="30" t="s">
        <v>33</v>
      </c>
      <c r="J92" s="33" t="str">
        <f>E24</f>
        <v>Ing. Barbora Filip</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31" s="2" customFormat="1" ht="29.25" customHeight="1">
      <c r="A94" s="35"/>
      <c r="B94" s="36"/>
      <c r="C94" s="144" t="s">
        <v>137</v>
      </c>
      <c r="D94" s="145"/>
      <c r="E94" s="145"/>
      <c r="F94" s="145"/>
      <c r="G94" s="145"/>
      <c r="H94" s="145"/>
      <c r="I94" s="145"/>
      <c r="J94" s="146" t="s">
        <v>138</v>
      </c>
      <c r="K94" s="145"/>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139</v>
      </c>
      <c r="D96" s="37"/>
      <c r="E96" s="37"/>
      <c r="F96" s="37"/>
      <c r="G96" s="37"/>
      <c r="H96" s="37"/>
      <c r="I96" s="37"/>
      <c r="J96" s="85">
        <f>J126</f>
        <v>0</v>
      </c>
      <c r="K96" s="37"/>
      <c r="L96" s="52"/>
      <c r="S96" s="35"/>
      <c r="T96" s="35"/>
      <c r="U96" s="35"/>
      <c r="V96" s="35"/>
      <c r="W96" s="35"/>
      <c r="X96" s="35"/>
      <c r="Y96" s="35"/>
      <c r="Z96" s="35"/>
      <c r="AA96" s="35"/>
      <c r="AB96" s="35"/>
      <c r="AC96" s="35"/>
      <c r="AD96" s="35"/>
      <c r="AE96" s="35"/>
      <c r="AU96" s="18" t="s">
        <v>140</v>
      </c>
    </row>
    <row r="97" spans="2:12" s="9" customFormat="1" ht="24.95" customHeight="1">
      <c r="B97" s="148"/>
      <c r="C97" s="149"/>
      <c r="D97" s="150" t="s">
        <v>562</v>
      </c>
      <c r="E97" s="151"/>
      <c r="F97" s="151"/>
      <c r="G97" s="151"/>
      <c r="H97" s="151"/>
      <c r="I97" s="151"/>
      <c r="J97" s="152">
        <f>J127</f>
        <v>0</v>
      </c>
      <c r="K97" s="149"/>
      <c r="L97" s="153"/>
    </row>
    <row r="98" spans="2:12" s="9" customFormat="1" ht="24.95" customHeight="1">
      <c r="B98" s="148"/>
      <c r="C98" s="149"/>
      <c r="D98" s="150" t="s">
        <v>142</v>
      </c>
      <c r="E98" s="151"/>
      <c r="F98" s="151"/>
      <c r="G98" s="151"/>
      <c r="H98" s="151"/>
      <c r="I98" s="151"/>
      <c r="J98" s="152">
        <f>J161</f>
        <v>0</v>
      </c>
      <c r="K98" s="149"/>
      <c r="L98" s="153"/>
    </row>
    <row r="99" spans="2:12" s="10" customFormat="1" ht="19.9" customHeight="1">
      <c r="B99" s="154"/>
      <c r="C99" s="155"/>
      <c r="D99" s="156" t="s">
        <v>638</v>
      </c>
      <c r="E99" s="157"/>
      <c r="F99" s="157"/>
      <c r="G99" s="157"/>
      <c r="H99" s="157"/>
      <c r="I99" s="157"/>
      <c r="J99" s="158">
        <f>J162</f>
        <v>0</v>
      </c>
      <c r="K99" s="155"/>
      <c r="L99" s="159"/>
    </row>
    <row r="100" spans="2:12" s="10" customFormat="1" ht="19.9" customHeight="1">
      <c r="B100" s="154"/>
      <c r="C100" s="155"/>
      <c r="D100" s="156" t="s">
        <v>834</v>
      </c>
      <c r="E100" s="157"/>
      <c r="F100" s="157"/>
      <c r="G100" s="157"/>
      <c r="H100" s="157"/>
      <c r="I100" s="157"/>
      <c r="J100" s="158">
        <f>J165</f>
        <v>0</v>
      </c>
      <c r="K100" s="155"/>
      <c r="L100" s="159"/>
    </row>
    <row r="101" spans="2:12" s="10" customFormat="1" ht="19.9" customHeight="1">
      <c r="B101" s="154"/>
      <c r="C101" s="155"/>
      <c r="D101" s="156" t="s">
        <v>251</v>
      </c>
      <c r="E101" s="157"/>
      <c r="F101" s="157"/>
      <c r="G101" s="157"/>
      <c r="H101" s="157"/>
      <c r="I101" s="157"/>
      <c r="J101" s="158">
        <f>J171</f>
        <v>0</v>
      </c>
      <c r="K101" s="155"/>
      <c r="L101" s="159"/>
    </row>
    <row r="102" spans="2:12" s="10" customFormat="1" ht="19.9" customHeight="1">
      <c r="B102" s="154"/>
      <c r="C102" s="155"/>
      <c r="D102" s="156" t="s">
        <v>252</v>
      </c>
      <c r="E102" s="157"/>
      <c r="F102" s="157"/>
      <c r="G102" s="157"/>
      <c r="H102" s="157"/>
      <c r="I102" s="157"/>
      <c r="J102" s="158">
        <f>J185</f>
        <v>0</v>
      </c>
      <c r="K102" s="155"/>
      <c r="L102" s="159"/>
    </row>
    <row r="103" spans="2:12" s="10" customFormat="1" ht="19.9" customHeight="1">
      <c r="B103" s="154"/>
      <c r="C103" s="155"/>
      <c r="D103" s="156" t="s">
        <v>253</v>
      </c>
      <c r="E103" s="157"/>
      <c r="F103" s="157"/>
      <c r="G103" s="157"/>
      <c r="H103" s="157"/>
      <c r="I103" s="157"/>
      <c r="J103" s="158">
        <f>J187</f>
        <v>0</v>
      </c>
      <c r="K103" s="155"/>
      <c r="L103" s="159"/>
    </row>
    <row r="104" spans="2:12" s="9" customFormat="1" ht="24.95" customHeight="1">
      <c r="B104" s="148"/>
      <c r="C104" s="149"/>
      <c r="D104" s="150" t="s">
        <v>835</v>
      </c>
      <c r="E104" s="151"/>
      <c r="F104" s="151"/>
      <c r="G104" s="151"/>
      <c r="H104" s="151"/>
      <c r="I104" s="151"/>
      <c r="J104" s="152">
        <f>J190</f>
        <v>0</v>
      </c>
      <c r="K104" s="149"/>
      <c r="L104" s="153"/>
    </row>
    <row r="105" spans="2:12" s="9" customFormat="1" ht="24.95" customHeight="1">
      <c r="B105" s="148"/>
      <c r="C105" s="149"/>
      <c r="D105" s="150" t="s">
        <v>836</v>
      </c>
      <c r="E105" s="151"/>
      <c r="F105" s="151"/>
      <c r="G105" s="151"/>
      <c r="H105" s="151"/>
      <c r="I105" s="151"/>
      <c r="J105" s="152">
        <f>J196</f>
        <v>0</v>
      </c>
      <c r="K105" s="149"/>
      <c r="L105" s="153"/>
    </row>
    <row r="106" spans="2:12" s="10" customFormat="1" ht="19.9" customHeight="1">
      <c r="B106" s="154"/>
      <c r="C106" s="155"/>
      <c r="D106" s="156" t="s">
        <v>837</v>
      </c>
      <c r="E106" s="157"/>
      <c r="F106" s="157"/>
      <c r="G106" s="157"/>
      <c r="H106" s="157"/>
      <c r="I106" s="157"/>
      <c r="J106" s="158">
        <f>J197</f>
        <v>0</v>
      </c>
      <c r="K106" s="155"/>
      <c r="L106" s="159"/>
    </row>
    <row r="107" spans="1:31" s="2" customFormat="1" ht="21.75" customHeight="1">
      <c r="A107" s="35"/>
      <c r="B107" s="36"/>
      <c r="C107" s="37"/>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6.95" customHeight="1">
      <c r="A108" s="35"/>
      <c r="B108" s="55"/>
      <c r="C108" s="56"/>
      <c r="D108" s="56"/>
      <c r="E108" s="56"/>
      <c r="F108" s="56"/>
      <c r="G108" s="56"/>
      <c r="H108" s="56"/>
      <c r="I108" s="56"/>
      <c r="J108" s="56"/>
      <c r="K108" s="56"/>
      <c r="L108" s="52"/>
      <c r="S108" s="35"/>
      <c r="T108" s="35"/>
      <c r="U108" s="35"/>
      <c r="V108" s="35"/>
      <c r="W108" s="35"/>
      <c r="X108" s="35"/>
      <c r="Y108" s="35"/>
      <c r="Z108" s="35"/>
      <c r="AA108" s="35"/>
      <c r="AB108" s="35"/>
      <c r="AC108" s="35"/>
      <c r="AD108" s="35"/>
      <c r="AE108" s="35"/>
    </row>
    <row r="112" spans="1:31" s="2" customFormat="1" ht="6.95" customHeight="1">
      <c r="A112" s="35"/>
      <c r="B112" s="57"/>
      <c r="C112" s="58"/>
      <c r="D112" s="58"/>
      <c r="E112" s="58"/>
      <c r="F112" s="58"/>
      <c r="G112" s="58"/>
      <c r="H112" s="58"/>
      <c r="I112" s="58"/>
      <c r="J112" s="58"/>
      <c r="K112" s="58"/>
      <c r="L112" s="52"/>
      <c r="S112" s="35"/>
      <c r="T112" s="35"/>
      <c r="U112" s="35"/>
      <c r="V112" s="35"/>
      <c r="W112" s="35"/>
      <c r="X112" s="35"/>
      <c r="Y112" s="35"/>
      <c r="Z112" s="35"/>
      <c r="AA112" s="35"/>
      <c r="AB112" s="35"/>
      <c r="AC112" s="35"/>
      <c r="AD112" s="35"/>
      <c r="AE112" s="35"/>
    </row>
    <row r="113" spans="1:31" s="2" customFormat="1" ht="24.95" customHeight="1">
      <c r="A113" s="35"/>
      <c r="B113" s="36"/>
      <c r="C113" s="24" t="s">
        <v>145</v>
      </c>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31"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31" s="2" customFormat="1" ht="12" customHeight="1">
      <c r="A115" s="35"/>
      <c r="B115" s="36"/>
      <c r="C115" s="30" t="s">
        <v>16</v>
      </c>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31" s="2" customFormat="1" ht="16.5" customHeight="1">
      <c r="A116" s="35"/>
      <c r="B116" s="36"/>
      <c r="C116" s="37"/>
      <c r="D116" s="37"/>
      <c r="E116" s="323" t="str">
        <f>E7</f>
        <v>Revitalizace prostranství Na Rybníčku k.ú. Třeboň</v>
      </c>
      <c r="F116" s="324"/>
      <c r="G116" s="324"/>
      <c r="H116" s="324"/>
      <c r="I116" s="37"/>
      <c r="J116" s="37"/>
      <c r="K116" s="37"/>
      <c r="L116" s="52"/>
      <c r="S116" s="35"/>
      <c r="T116" s="35"/>
      <c r="U116" s="35"/>
      <c r="V116" s="35"/>
      <c r="W116" s="35"/>
      <c r="X116" s="35"/>
      <c r="Y116" s="35"/>
      <c r="Z116" s="35"/>
      <c r="AA116" s="35"/>
      <c r="AB116" s="35"/>
      <c r="AC116" s="35"/>
      <c r="AD116" s="35"/>
      <c r="AE116" s="35"/>
    </row>
    <row r="117" spans="1:31" s="2" customFormat="1" ht="12" customHeight="1">
      <c r="A117" s="35"/>
      <c r="B117" s="36"/>
      <c r="C117" s="30" t="s">
        <v>134</v>
      </c>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16.5" customHeight="1">
      <c r="A118" s="35"/>
      <c r="B118" s="36"/>
      <c r="C118" s="37"/>
      <c r="D118" s="37"/>
      <c r="E118" s="279" t="str">
        <f>E9</f>
        <v>SO 303 - Dešťová přípojka pro kašnu</v>
      </c>
      <c r="F118" s="325"/>
      <c r="G118" s="325"/>
      <c r="H118" s="325"/>
      <c r="I118" s="37"/>
      <c r="J118" s="37"/>
      <c r="K118" s="37"/>
      <c r="L118" s="52"/>
      <c r="S118" s="35"/>
      <c r="T118" s="35"/>
      <c r="U118" s="35"/>
      <c r="V118" s="35"/>
      <c r="W118" s="35"/>
      <c r="X118" s="35"/>
      <c r="Y118" s="35"/>
      <c r="Z118" s="35"/>
      <c r="AA118" s="35"/>
      <c r="AB118" s="35"/>
      <c r="AC118" s="35"/>
      <c r="AD118" s="35"/>
      <c r="AE118" s="35"/>
    </row>
    <row r="119" spans="1:31" s="2" customFormat="1" ht="6.9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2" customFormat="1" ht="12" customHeight="1">
      <c r="A120" s="35"/>
      <c r="B120" s="36"/>
      <c r="C120" s="30" t="s">
        <v>20</v>
      </c>
      <c r="D120" s="37"/>
      <c r="E120" s="37"/>
      <c r="F120" s="28" t="str">
        <f>F12</f>
        <v>Třeboň</v>
      </c>
      <c r="G120" s="37"/>
      <c r="H120" s="37"/>
      <c r="I120" s="30" t="s">
        <v>22</v>
      </c>
      <c r="J120" s="67" t="str">
        <f>IF(J12="","",J12)</f>
        <v>20. 8. 2021</v>
      </c>
      <c r="K120" s="37"/>
      <c r="L120" s="52"/>
      <c r="S120" s="35"/>
      <c r="T120" s="35"/>
      <c r="U120" s="35"/>
      <c r="V120" s="35"/>
      <c r="W120" s="35"/>
      <c r="X120" s="35"/>
      <c r="Y120" s="35"/>
      <c r="Z120" s="35"/>
      <c r="AA120" s="35"/>
      <c r="AB120" s="35"/>
      <c r="AC120" s="35"/>
      <c r="AD120" s="35"/>
      <c r="AE120" s="35"/>
    </row>
    <row r="121" spans="1:31" s="2" customFormat="1" ht="6.95" customHeight="1">
      <c r="A121" s="35"/>
      <c r="B121" s="36"/>
      <c r="C121" s="37"/>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31" s="2" customFormat="1" ht="25.7" customHeight="1">
      <c r="A122" s="35"/>
      <c r="B122" s="36"/>
      <c r="C122" s="30" t="s">
        <v>24</v>
      </c>
      <c r="D122" s="37"/>
      <c r="E122" s="37"/>
      <c r="F122" s="28" t="str">
        <f>E15</f>
        <v>Město Třeboň</v>
      </c>
      <c r="G122" s="37"/>
      <c r="H122" s="37"/>
      <c r="I122" s="30" t="s">
        <v>30</v>
      </c>
      <c r="J122" s="33" t="str">
        <f>E21</f>
        <v>Ing. arch. Martin Jirovský</v>
      </c>
      <c r="K122" s="37"/>
      <c r="L122" s="52"/>
      <c r="S122" s="35"/>
      <c r="T122" s="35"/>
      <c r="U122" s="35"/>
      <c r="V122" s="35"/>
      <c r="W122" s="35"/>
      <c r="X122" s="35"/>
      <c r="Y122" s="35"/>
      <c r="Z122" s="35"/>
      <c r="AA122" s="35"/>
      <c r="AB122" s="35"/>
      <c r="AC122" s="35"/>
      <c r="AD122" s="35"/>
      <c r="AE122" s="35"/>
    </row>
    <row r="123" spans="1:31" s="2" customFormat="1" ht="15.2" customHeight="1">
      <c r="A123" s="35"/>
      <c r="B123" s="36"/>
      <c r="C123" s="30" t="s">
        <v>28</v>
      </c>
      <c r="D123" s="37"/>
      <c r="E123" s="37"/>
      <c r="F123" s="28" t="str">
        <f>IF(E18="","",E18)</f>
        <v>Vyplň údaj</v>
      </c>
      <c r="G123" s="37"/>
      <c r="H123" s="37"/>
      <c r="I123" s="30" t="s">
        <v>33</v>
      </c>
      <c r="J123" s="33" t="str">
        <f>E24</f>
        <v>Ing. Barbora Filip</v>
      </c>
      <c r="K123" s="37"/>
      <c r="L123" s="52"/>
      <c r="S123" s="35"/>
      <c r="T123" s="35"/>
      <c r="U123" s="35"/>
      <c r="V123" s="35"/>
      <c r="W123" s="35"/>
      <c r="X123" s="35"/>
      <c r="Y123" s="35"/>
      <c r="Z123" s="35"/>
      <c r="AA123" s="35"/>
      <c r="AB123" s="35"/>
      <c r="AC123" s="35"/>
      <c r="AD123" s="35"/>
      <c r="AE123" s="35"/>
    </row>
    <row r="124" spans="1:31" s="2" customFormat="1" ht="10.35" customHeight="1">
      <c r="A124" s="35"/>
      <c r="B124" s="36"/>
      <c r="C124" s="37"/>
      <c r="D124" s="37"/>
      <c r="E124" s="37"/>
      <c r="F124" s="37"/>
      <c r="G124" s="37"/>
      <c r="H124" s="37"/>
      <c r="I124" s="37"/>
      <c r="J124" s="37"/>
      <c r="K124" s="37"/>
      <c r="L124" s="52"/>
      <c r="S124" s="35"/>
      <c r="T124" s="35"/>
      <c r="U124" s="35"/>
      <c r="V124" s="35"/>
      <c r="W124" s="35"/>
      <c r="X124" s="35"/>
      <c r="Y124" s="35"/>
      <c r="Z124" s="35"/>
      <c r="AA124" s="35"/>
      <c r="AB124" s="35"/>
      <c r="AC124" s="35"/>
      <c r="AD124" s="35"/>
      <c r="AE124" s="35"/>
    </row>
    <row r="125" spans="1:31" s="11" customFormat="1" ht="29.25" customHeight="1">
      <c r="A125" s="160"/>
      <c r="B125" s="161"/>
      <c r="C125" s="162" t="s">
        <v>146</v>
      </c>
      <c r="D125" s="163" t="s">
        <v>62</v>
      </c>
      <c r="E125" s="163" t="s">
        <v>58</v>
      </c>
      <c r="F125" s="163" t="s">
        <v>59</v>
      </c>
      <c r="G125" s="163" t="s">
        <v>147</v>
      </c>
      <c r="H125" s="163" t="s">
        <v>148</v>
      </c>
      <c r="I125" s="163" t="s">
        <v>149</v>
      </c>
      <c r="J125" s="164" t="s">
        <v>138</v>
      </c>
      <c r="K125" s="165" t="s">
        <v>150</v>
      </c>
      <c r="L125" s="166"/>
      <c r="M125" s="76" t="s">
        <v>1</v>
      </c>
      <c r="N125" s="77" t="s">
        <v>41</v>
      </c>
      <c r="O125" s="77" t="s">
        <v>151</v>
      </c>
      <c r="P125" s="77" t="s">
        <v>152</v>
      </c>
      <c r="Q125" s="77" t="s">
        <v>153</v>
      </c>
      <c r="R125" s="77" t="s">
        <v>154</v>
      </c>
      <c r="S125" s="77" t="s">
        <v>155</v>
      </c>
      <c r="T125" s="78" t="s">
        <v>156</v>
      </c>
      <c r="U125" s="160"/>
      <c r="V125" s="160"/>
      <c r="W125" s="160"/>
      <c r="X125" s="160"/>
      <c r="Y125" s="160"/>
      <c r="Z125" s="160"/>
      <c r="AA125" s="160"/>
      <c r="AB125" s="160"/>
      <c r="AC125" s="160"/>
      <c r="AD125" s="160"/>
      <c r="AE125" s="160"/>
    </row>
    <row r="126" spans="1:63" s="2" customFormat="1" ht="22.9" customHeight="1">
      <c r="A126" s="35"/>
      <c r="B126" s="36"/>
      <c r="C126" s="83" t="s">
        <v>157</v>
      </c>
      <c r="D126" s="37"/>
      <c r="E126" s="37"/>
      <c r="F126" s="37"/>
      <c r="G126" s="37"/>
      <c r="H126" s="37"/>
      <c r="I126" s="37"/>
      <c r="J126" s="167">
        <f>BK126</f>
        <v>0</v>
      </c>
      <c r="K126" s="37"/>
      <c r="L126" s="40"/>
      <c r="M126" s="79"/>
      <c r="N126" s="168"/>
      <c r="O126" s="80"/>
      <c r="P126" s="169">
        <f>P127+P161+P190+P196</f>
        <v>0</v>
      </c>
      <c r="Q126" s="80"/>
      <c r="R126" s="169">
        <f>R127+R161+R190+R196</f>
        <v>34.74794705</v>
      </c>
      <c r="S126" s="80"/>
      <c r="T126" s="170">
        <f>T127+T161+T190+T196</f>
        <v>0.14</v>
      </c>
      <c r="U126" s="35"/>
      <c r="V126" s="35"/>
      <c r="W126" s="35"/>
      <c r="X126" s="35"/>
      <c r="Y126" s="35"/>
      <c r="Z126" s="35"/>
      <c r="AA126" s="35"/>
      <c r="AB126" s="35"/>
      <c r="AC126" s="35"/>
      <c r="AD126" s="35"/>
      <c r="AE126" s="35"/>
      <c r="AT126" s="18" t="s">
        <v>76</v>
      </c>
      <c r="AU126" s="18" t="s">
        <v>140</v>
      </c>
      <c r="BK126" s="171">
        <f>BK127+BK161+BK190+BK196</f>
        <v>0</v>
      </c>
    </row>
    <row r="127" spans="2:63" s="12" customFormat="1" ht="25.9" customHeight="1">
      <c r="B127" s="172"/>
      <c r="C127" s="173"/>
      <c r="D127" s="174" t="s">
        <v>76</v>
      </c>
      <c r="E127" s="175" t="s">
        <v>85</v>
      </c>
      <c r="F127" s="175" t="s">
        <v>176</v>
      </c>
      <c r="G127" s="173"/>
      <c r="H127" s="173"/>
      <c r="I127" s="176"/>
      <c r="J127" s="177">
        <f>BK127</f>
        <v>0</v>
      </c>
      <c r="K127" s="173"/>
      <c r="L127" s="178"/>
      <c r="M127" s="179"/>
      <c r="N127" s="180"/>
      <c r="O127" s="180"/>
      <c r="P127" s="181">
        <f>SUM(P128:P160)</f>
        <v>0</v>
      </c>
      <c r="Q127" s="180"/>
      <c r="R127" s="181">
        <f>SUM(R128:R160)</f>
        <v>24.628552000000003</v>
      </c>
      <c r="S127" s="180"/>
      <c r="T127" s="182">
        <f>SUM(T128:T160)</f>
        <v>0</v>
      </c>
      <c r="AR127" s="183" t="s">
        <v>85</v>
      </c>
      <c r="AT127" s="184" t="s">
        <v>76</v>
      </c>
      <c r="AU127" s="184" t="s">
        <v>77</v>
      </c>
      <c r="AY127" s="183" t="s">
        <v>160</v>
      </c>
      <c r="BK127" s="185">
        <f>SUM(BK128:BK160)</f>
        <v>0</v>
      </c>
    </row>
    <row r="128" spans="1:65" s="2" customFormat="1" ht="16.5" customHeight="1">
      <c r="A128" s="35"/>
      <c r="B128" s="36"/>
      <c r="C128" s="186" t="s">
        <v>85</v>
      </c>
      <c r="D128" s="186" t="s">
        <v>161</v>
      </c>
      <c r="E128" s="187" t="s">
        <v>838</v>
      </c>
      <c r="F128" s="188" t="s">
        <v>839</v>
      </c>
      <c r="G128" s="189" t="s">
        <v>840</v>
      </c>
      <c r="H128" s="190">
        <v>10</v>
      </c>
      <c r="I128" s="191"/>
      <c r="J128" s="192">
        <f>ROUND(I128*H128,2)</f>
        <v>0</v>
      </c>
      <c r="K128" s="193"/>
      <c r="L128" s="40"/>
      <c r="M128" s="194" t="s">
        <v>1</v>
      </c>
      <c r="N128" s="195" t="s">
        <v>42</v>
      </c>
      <c r="O128" s="72"/>
      <c r="P128" s="196">
        <f>O128*H128</f>
        <v>0</v>
      </c>
      <c r="Q128" s="196">
        <v>0</v>
      </c>
      <c r="R128" s="196">
        <f>Q128*H128</f>
        <v>0</v>
      </c>
      <c r="S128" s="196">
        <v>0</v>
      </c>
      <c r="T128" s="197">
        <f>S128*H128</f>
        <v>0</v>
      </c>
      <c r="U128" s="35"/>
      <c r="V128" s="35"/>
      <c r="W128" s="35"/>
      <c r="X128" s="35"/>
      <c r="Y128" s="35"/>
      <c r="Z128" s="35"/>
      <c r="AA128" s="35"/>
      <c r="AB128" s="35"/>
      <c r="AC128" s="35"/>
      <c r="AD128" s="35"/>
      <c r="AE128" s="35"/>
      <c r="AR128" s="198" t="s">
        <v>165</v>
      </c>
      <c r="AT128" s="198" t="s">
        <v>161</v>
      </c>
      <c r="AU128" s="198" t="s">
        <v>85</v>
      </c>
      <c r="AY128" s="18" t="s">
        <v>160</v>
      </c>
      <c r="BE128" s="199">
        <f>IF(N128="základní",J128,0)</f>
        <v>0</v>
      </c>
      <c r="BF128" s="199">
        <f>IF(N128="snížená",J128,0)</f>
        <v>0</v>
      </c>
      <c r="BG128" s="199">
        <f>IF(N128="zákl. přenesená",J128,0)</f>
        <v>0</v>
      </c>
      <c r="BH128" s="199">
        <f>IF(N128="sníž. přenesená",J128,0)</f>
        <v>0</v>
      </c>
      <c r="BI128" s="199">
        <f>IF(N128="nulová",J128,0)</f>
        <v>0</v>
      </c>
      <c r="BJ128" s="18" t="s">
        <v>85</v>
      </c>
      <c r="BK128" s="199">
        <f>ROUND(I128*H128,2)</f>
        <v>0</v>
      </c>
      <c r="BL128" s="18" t="s">
        <v>165</v>
      </c>
      <c r="BM128" s="198" t="s">
        <v>841</v>
      </c>
    </row>
    <row r="129" spans="1:65" s="2" customFormat="1" ht="21.75" customHeight="1">
      <c r="A129" s="35"/>
      <c r="B129" s="36"/>
      <c r="C129" s="186" t="s">
        <v>87</v>
      </c>
      <c r="D129" s="186" t="s">
        <v>161</v>
      </c>
      <c r="E129" s="187" t="s">
        <v>842</v>
      </c>
      <c r="F129" s="188" t="s">
        <v>843</v>
      </c>
      <c r="G129" s="189" t="s">
        <v>844</v>
      </c>
      <c r="H129" s="190">
        <v>15</v>
      </c>
      <c r="I129" s="191"/>
      <c r="J129" s="192">
        <f>ROUND(I129*H129,2)</f>
        <v>0</v>
      </c>
      <c r="K129" s="193"/>
      <c r="L129" s="40"/>
      <c r="M129" s="194" t="s">
        <v>1</v>
      </c>
      <c r="N129" s="195" t="s">
        <v>42</v>
      </c>
      <c r="O129" s="72"/>
      <c r="P129" s="196">
        <f>O129*H129</f>
        <v>0</v>
      </c>
      <c r="Q129" s="196">
        <v>0</v>
      </c>
      <c r="R129" s="196">
        <f>Q129*H129</f>
        <v>0</v>
      </c>
      <c r="S129" s="196">
        <v>0</v>
      </c>
      <c r="T129" s="197">
        <f>S129*H129</f>
        <v>0</v>
      </c>
      <c r="U129" s="35"/>
      <c r="V129" s="35"/>
      <c r="W129" s="35"/>
      <c r="X129" s="35"/>
      <c r="Y129" s="35"/>
      <c r="Z129" s="35"/>
      <c r="AA129" s="35"/>
      <c r="AB129" s="35"/>
      <c r="AC129" s="35"/>
      <c r="AD129" s="35"/>
      <c r="AE129" s="35"/>
      <c r="AR129" s="198" t="s">
        <v>165</v>
      </c>
      <c r="AT129" s="198" t="s">
        <v>161</v>
      </c>
      <c r="AU129" s="198" t="s">
        <v>85</v>
      </c>
      <c r="AY129" s="18" t="s">
        <v>160</v>
      </c>
      <c r="BE129" s="199">
        <f>IF(N129="základní",J129,0)</f>
        <v>0</v>
      </c>
      <c r="BF129" s="199">
        <f>IF(N129="snížená",J129,0)</f>
        <v>0</v>
      </c>
      <c r="BG129" s="199">
        <f>IF(N129="zákl. přenesená",J129,0)</f>
        <v>0</v>
      </c>
      <c r="BH129" s="199">
        <f>IF(N129="sníž. přenesená",J129,0)</f>
        <v>0</v>
      </c>
      <c r="BI129" s="199">
        <f>IF(N129="nulová",J129,0)</f>
        <v>0</v>
      </c>
      <c r="BJ129" s="18" t="s">
        <v>85</v>
      </c>
      <c r="BK129" s="199">
        <f>ROUND(I129*H129,2)</f>
        <v>0</v>
      </c>
      <c r="BL129" s="18" t="s">
        <v>165</v>
      </c>
      <c r="BM129" s="198" t="s">
        <v>845</v>
      </c>
    </row>
    <row r="130" spans="1:65" s="2" customFormat="1" ht="21.75" customHeight="1">
      <c r="A130" s="35"/>
      <c r="B130" s="36"/>
      <c r="C130" s="186" t="s">
        <v>170</v>
      </c>
      <c r="D130" s="186" t="s">
        <v>161</v>
      </c>
      <c r="E130" s="187" t="s">
        <v>272</v>
      </c>
      <c r="F130" s="188" t="s">
        <v>846</v>
      </c>
      <c r="G130" s="189" t="s">
        <v>274</v>
      </c>
      <c r="H130" s="190">
        <v>5</v>
      </c>
      <c r="I130" s="191"/>
      <c r="J130" s="192">
        <f>ROUND(I130*H130,2)</f>
        <v>0</v>
      </c>
      <c r="K130" s="193"/>
      <c r="L130" s="40"/>
      <c r="M130" s="194" t="s">
        <v>1</v>
      </c>
      <c r="N130" s="195" t="s">
        <v>42</v>
      </c>
      <c r="O130" s="72"/>
      <c r="P130" s="196">
        <f>O130*H130</f>
        <v>0</v>
      </c>
      <c r="Q130" s="196">
        <v>0</v>
      </c>
      <c r="R130" s="196">
        <f>Q130*H130</f>
        <v>0</v>
      </c>
      <c r="S130" s="196">
        <v>0</v>
      </c>
      <c r="T130" s="197">
        <f>S130*H130</f>
        <v>0</v>
      </c>
      <c r="U130" s="35"/>
      <c r="V130" s="35"/>
      <c r="W130" s="35"/>
      <c r="X130" s="35"/>
      <c r="Y130" s="35"/>
      <c r="Z130" s="35"/>
      <c r="AA130" s="35"/>
      <c r="AB130" s="35"/>
      <c r="AC130" s="35"/>
      <c r="AD130" s="35"/>
      <c r="AE130" s="35"/>
      <c r="AR130" s="198" t="s">
        <v>165</v>
      </c>
      <c r="AT130" s="198" t="s">
        <v>161</v>
      </c>
      <c r="AU130" s="198" t="s">
        <v>85</v>
      </c>
      <c r="AY130" s="18" t="s">
        <v>160</v>
      </c>
      <c r="BE130" s="199">
        <f>IF(N130="základní",J130,0)</f>
        <v>0</v>
      </c>
      <c r="BF130" s="199">
        <f>IF(N130="snížená",J130,0)</f>
        <v>0</v>
      </c>
      <c r="BG130" s="199">
        <f>IF(N130="zákl. přenesená",J130,0)</f>
        <v>0</v>
      </c>
      <c r="BH130" s="199">
        <f>IF(N130="sníž. přenesená",J130,0)</f>
        <v>0</v>
      </c>
      <c r="BI130" s="199">
        <f>IF(N130="nulová",J130,0)</f>
        <v>0</v>
      </c>
      <c r="BJ130" s="18" t="s">
        <v>85</v>
      </c>
      <c r="BK130" s="199">
        <f>ROUND(I130*H130,2)</f>
        <v>0</v>
      </c>
      <c r="BL130" s="18" t="s">
        <v>165</v>
      </c>
      <c r="BM130" s="198" t="s">
        <v>1175</v>
      </c>
    </row>
    <row r="131" spans="2:51" s="13" customFormat="1" ht="11.25">
      <c r="B131" s="202"/>
      <c r="C131" s="203"/>
      <c r="D131" s="204" t="s">
        <v>181</v>
      </c>
      <c r="E131" s="205" t="s">
        <v>1</v>
      </c>
      <c r="F131" s="206" t="s">
        <v>1176</v>
      </c>
      <c r="G131" s="203"/>
      <c r="H131" s="207">
        <v>5</v>
      </c>
      <c r="I131" s="208"/>
      <c r="J131" s="203"/>
      <c r="K131" s="203"/>
      <c r="L131" s="209"/>
      <c r="M131" s="210"/>
      <c r="N131" s="211"/>
      <c r="O131" s="211"/>
      <c r="P131" s="211"/>
      <c r="Q131" s="211"/>
      <c r="R131" s="211"/>
      <c r="S131" s="211"/>
      <c r="T131" s="212"/>
      <c r="AT131" s="213" t="s">
        <v>181</v>
      </c>
      <c r="AU131" s="213" t="s">
        <v>85</v>
      </c>
      <c r="AV131" s="13" t="s">
        <v>87</v>
      </c>
      <c r="AW131" s="13" t="s">
        <v>32</v>
      </c>
      <c r="AX131" s="13" t="s">
        <v>85</v>
      </c>
      <c r="AY131" s="213" t="s">
        <v>160</v>
      </c>
    </row>
    <row r="132" spans="1:65" s="2" customFormat="1" ht="21.75" customHeight="1">
      <c r="A132" s="35"/>
      <c r="B132" s="36"/>
      <c r="C132" s="186" t="s">
        <v>165</v>
      </c>
      <c r="D132" s="186" t="s">
        <v>161</v>
      </c>
      <c r="E132" s="187" t="s">
        <v>1177</v>
      </c>
      <c r="F132" s="188" t="s">
        <v>1178</v>
      </c>
      <c r="G132" s="189" t="s">
        <v>274</v>
      </c>
      <c r="H132" s="190">
        <v>2.653</v>
      </c>
      <c r="I132" s="191"/>
      <c r="J132" s="192">
        <f>ROUND(I132*H132,2)</f>
        <v>0</v>
      </c>
      <c r="K132" s="193"/>
      <c r="L132" s="40"/>
      <c r="M132" s="194" t="s">
        <v>1</v>
      </c>
      <c r="N132" s="195" t="s">
        <v>42</v>
      </c>
      <c r="O132" s="72"/>
      <c r="P132" s="196">
        <f>O132*H132</f>
        <v>0</v>
      </c>
      <c r="Q132" s="196">
        <v>0</v>
      </c>
      <c r="R132" s="196">
        <f>Q132*H132</f>
        <v>0</v>
      </c>
      <c r="S132" s="196">
        <v>0</v>
      </c>
      <c r="T132" s="197">
        <f>S132*H132</f>
        <v>0</v>
      </c>
      <c r="U132" s="35"/>
      <c r="V132" s="35"/>
      <c r="W132" s="35"/>
      <c r="X132" s="35"/>
      <c r="Y132" s="35"/>
      <c r="Z132" s="35"/>
      <c r="AA132" s="35"/>
      <c r="AB132" s="35"/>
      <c r="AC132" s="35"/>
      <c r="AD132" s="35"/>
      <c r="AE132" s="35"/>
      <c r="AR132" s="198" t="s">
        <v>165</v>
      </c>
      <c r="AT132" s="198" t="s">
        <v>161</v>
      </c>
      <c r="AU132" s="198" t="s">
        <v>85</v>
      </c>
      <c r="AY132" s="18" t="s">
        <v>160</v>
      </c>
      <c r="BE132" s="199">
        <f>IF(N132="základní",J132,0)</f>
        <v>0</v>
      </c>
      <c r="BF132" s="199">
        <f>IF(N132="snížená",J132,0)</f>
        <v>0</v>
      </c>
      <c r="BG132" s="199">
        <f>IF(N132="zákl. přenesená",J132,0)</f>
        <v>0</v>
      </c>
      <c r="BH132" s="199">
        <f>IF(N132="sníž. přenesená",J132,0)</f>
        <v>0</v>
      </c>
      <c r="BI132" s="199">
        <f>IF(N132="nulová",J132,0)</f>
        <v>0</v>
      </c>
      <c r="BJ132" s="18" t="s">
        <v>85</v>
      </c>
      <c r="BK132" s="199">
        <f>ROUND(I132*H132,2)</f>
        <v>0</v>
      </c>
      <c r="BL132" s="18" t="s">
        <v>165</v>
      </c>
      <c r="BM132" s="198" t="s">
        <v>1179</v>
      </c>
    </row>
    <row r="133" spans="2:51" s="13" customFormat="1" ht="11.25">
      <c r="B133" s="202"/>
      <c r="C133" s="203"/>
      <c r="D133" s="204" t="s">
        <v>181</v>
      </c>
      <c r="E133" s="205" t="s">
        <v>1</v>
      </c>
      <c r="F133" s="206" t="s">
        <v>1180</v>
      </c>
      <c r="G133" s="203"/>
      <c r="H133" s="207">
        <v>2.653</v>
      </c>
      <c r="I133" s="208"/>
      <c r="J133" s="203"/>
      <c r="K133" s="203"/>
      <c r="L133" s="209"/>
      <c r="M133" s="210"/>
      <c r="N133" s="211"/>
      <c r="O133" s="211"/>
      <c r="P133" s="211"/>
      <c r="Q133" s="211"/>
      <c r="R133" s="211"/>
      <c r="S133" s="211"/>
      <c r="T133" s="212"/>
      <c r="AT133" s="213" t="s">
        <v>181</v>
      </c>
      <c r="AU133" s="213" t="s">
        <v>85</v>
      </c>
      <c r="AV133" s="13" t="s">
        <v>87</v>
      </c>
      <c r="AW133" s="13" t="s">
        <v>32</v>
      </c>
      <c r="AX133" s="13" t="s">
        <v>85</v>
      </c>
      <c r="AY133" s="213" t="s">
        <v>160</v>
      </c>
    </row>
    <row r="134" spans="1:65" s="2" customFormat="1" ht="21.75" customHeight="1">
      <c r="A134" s="35"/>
      <c r="B134" s="36"/>
      <c r="C134" s="186" t="s">
        <v>183</v>
      </c>
      <c r="D134" s="186" t="s">
        <v>161</v>
      </c>
      <c r="E134" s="187" t="s">
        <v>1121</v>
      </c>
      <c r="F134" s="188" t="s">
        <v>1122</v>
      </c>
      <c r="G134" s="189" t="s">
        <v>274</v>
      </c>
      <c r="H134" s="190">
        <v>45.037</v>
      </c>
      <c r="I134" s="191"/>
      <c r="J134" s="192">
        <f>ROUND(I134*H134,2)</f>
        <v>0</v>
      </c>
      <c r="K134" s="193"/>
      <c r="L134" s="40"/>
      <c r="M134" s="194" t="s">
        <v>1</v>
      </c>
      <c r="N134" s="195" t="s">
        <v>42</v>
      </c>
      <c r="O134" s="72"/>
      <c r="P134" s="196">
        <f>O134*H134</f>
        <v>0</v>
      </c>
      <c r="Q134" s="196">
        <v>0</v>
      </c>
      <c r="R134" s="196">
        <f>Q134*H134</f>
        <v>0</v>
      </c>
      <c r="S134" s="196">
        <v>0</v>
      </c>
      <c r="T134" s="197">
        <f>S134*H134</f>
        <v>0</v>
      </c>
      <c r="U134" s="35"/>
      <c r="V134" s="35"/>
      <c r="W134" s="35"/>
      <c r="X134" s="35"/>
      <c r="Y134" s="35"/>
      <c r="Z134" s="35"/>
      <c r="AA134" s="35"/>
      <c r="AB134" s="35"/>
      <c r="AC134" s="35"/>
      <c r="AD134" s="35"/>
      <c r="AE134" s="35"/>
      <c r="AR134" s="198" t="s">
        <v>165</v>
      </c>
      <c r="AT134" s="198" t="s">
        <v>161</v>
      </c>
      <c r="AU134" s="198" t="s">
        <v>85</v>
      </c>
      <c r="AY134" s="18" t="s">
        <v>160</v>
      </c>
      <c r="BE134" s="199">
        <f>IF(N134="základní",J134,0)</f>
        <v>0</v>
      </c>
      <c r="BF134" s="199">
        <f>IF(N134="snížená",J134,0)</f>
        <v>0</v>
      </c>
      <c r="BG134" s="199">
        <f>IF(N134="zákl. přenesená",J134,0)</f>
        <v>0</v>
      </c>
      <c r="BH134" s="199">
        <f>IF(N134="sníž. přenesená",J134,0)</f>
        <v>0</v>
      </c>
      <c r="BI134" s="199">
        <f>IF(N134="nulová",J134,0)</f>
        <v>0</v>
      </c>
      <c r="BJ134" s="18" t="s">
        <v>85</v>
      </c>
      <c r="BK134" s="199">
        <f>ROUND(I134*H134,2)</f>
        <v>0</v>
      </c>
      <c r="BL134" s="18" t="s">
        <v>165</v>
      </c>
      <c r="BM134" s="198" t="s">
        <v>1123</v>
      </c>
    </row>
    <row r="135" spans="2:51" s="13" customFormat="1" ht="11.25">
      <c r="B135" s="202"/>
      <c r="C135" s="203"/>
      <c r="D135" s="204" t="s">
        <v>181</v>
      </c>
      <c r="E135" s="205" t="s">
        <v>1</v>
      </c>
      <c r="F135" s="206" t="s">
        <v>1181</v>
      </c>
      <c r="G135" s="203"/>
      <c r="H135" s="207">
        <v>45.037</v>
      </c>
      <c r="I135" s="208"/>
      <c r="J135" s="203"/>
      <c r="K135" s="203"/>
      <c r="L135" s="209"/>
      <c r="M135" s="210"/>
      <c r="N135" s="211"/>
      <c r="O135" s="211"/>
      <c r="P135" s="211"/>
      <c r="Q135" s="211"/>
      <c r="R135" s="211"/>
      <c r="S135" s="211"/>
      <c r="T135" s="212"/>
      <c r="AT135" s="213" t="s">
        <v>181</v>
      </c>
      <c r="AU135" s="213" t="s">
        <v>85</v>
      </c>
      <c r="AV135" s="13" t="s">
        <v>87</v>
      </c>
      <c r="AW135" s="13" t="s">
        <v>32</v>
      </c>
      <c r="AX135" s="13" t="s">
        <v>85</v>
      </c>
      <c r="AY135" s="213" t="s">
        <v>160</v>
      </c>
    </row>
    <row r="136" spans="1:65" s="2" customFormat="1" ht="21.75" customHeight="1">
      <c r="A136" s="35"/>
      <c r="B136" s="36"/>
      <c r="C136" s="186" t="s">
        <v>189</v>
      </c>
      <c r="D136" s="186" t="s">
        <v>161</v>
      </c>
      <c r="E136" s="187" t="s">
        <v>1182</v>
      </c>
      <c r="F136" s="188" t="s">
        <v>1183</v>
      </c>
      <c r="G136" s="189" t="s">
        <v>210</v>
      </c>
      <c r="H136" s="190">
        <v>10</v>
      </c>
      <c r="I136" s="191"/>
      <c r="J136" s="192">
        <f>ROUND(I136*H136,2)</f>
        <v>0</v>
      </c>
      <c r="K136" s="193"/>
      <c r="L136" s="40"/>
      <c r="M136" s="194" t="s">
        <v>1</v>
      </c>
      <c r="N136" s="195" t="s">
        <v>42</v>
      </c>
      <c r="O136" s="72"/>
      <c r="P136" s="196">
        <f>O136*H136</f>
        <v>0</v>
      </c>
      <c r="Q136" s="196">
        <v>0.007</v>
      </c>
      <c r="R136" s="196">
        <f>Q136*H136</f>
        <v>0.07</v>
      </c>
      <c r="S136" s="196">
        <v>0</v>
      </c>
      <c r="T136" s="197">
        <f>S136*H136</f>
        <v>0</v>
      </c>
      <c r="U136" s="35"/>
      <c r="V136" s="35"/>
      <c r="W136" s="35"/>
      <c r="X136" s="35"/>
      <c r="Y136" s="35"/>
      <c r="Z136" s="35"/>
      <c r="AA136" s="35"/>
      <c r="AB136" s="35"/>
      <c r="AC136" s="35"/>
      <c r="AD136" s="35"/>
      <c r="AE136" s="35"/>
      <c r="AR136" s="198" t="s">
        <v>165</v>
      </c>
      <c r="AT136" s="198" t="s">
        <v>161</v>
      </c>
      <c r="AU136" s="198" t="s">
        <v>85</v>
      </c>
      <c r="AY136" s="18" t="s">
        <v>160</v>
      </c>
      <c r="BE136" s="199">
        <f>IF(N136="základní",J136,0)</f>
        <v>0</v>
      </c>
      <c r="BF136" s="199">
        <f>IF(N136="snížená",J136,0)</f>
        <v>0</v>
      </c>
      <c r="BG136" s="199">
        <f>IF(N136="zákl. přenesená",J136,0)</f>
        <v>0</v>
      </c>
      <c r="BH136" s="199">
        <f>IF(N136="sníž. přenesená",J136,0)</f>
        <v>0</v>
      </c>
      <c r="BI136" s="199">
        <f>IF(N136="nulová",J136,0)</f>
        <v>0</v>
      </c>
      <c r="BJ136" s="18" t="s">
        <v>85</v>
      </c>
      <c r="BK136" s="199">
        <f>ROUND(I136*H136,2)</f>
        <v>0</v>
      </c>
      <c r="BL136" s="18" t="s">
        <v>165</v>
      </c>
      <c r="BM136" s="198" t="s">
        <v>1184</v>
      </c>
    </row>
    <row r="137" spans="1:65" s="2" customFormat="1" ht="16.5" customHeight="1">
      <c r="A137" s="35"/>
      <c r="B137" s="36"/>
      <c r="C137" s="234" t="s">
        <v>194</v>
      </c>
      <c r="D137" s="234" t="s">
        <v>325</v>
      </c>
      <c r="E137" s="235" t="s">
        <v>1185</v>
      </c>
      <c r="F137" s="236" t="s">
        <v>1186</v>
      </c>
      <c r="G137" s="237" t="s">
        <v>210</v>
      </c>
      <c r="H137" s="238">
        <v>10</v>
      </c>
      <c r="I137" s="239"/>
      <c r="J137" s="240">
        <f>ROUND(I137*H137,2)</f>
        <v>0</v>
      </c>
      <c r="K137" s="241"/>
      <c r="L137" s="242"/>
      <c r="M137" s="243" t="s">
        <v>1</v>
      </c>
      <c r="N137" s="244" t="s">
        <v>42</v>
      </c>
      <c r="O137" s="72"/>
      <c r="P137" s="196">
        <f>O137*H137</f>
        <v>0</v>
      </c>
      <c r="Q137" s="196">
        <v>0.05094</v>
      </c>
      <c r="R137" s="196">
        <f>Q137*H137</f>
        <v>0.5094</v>
      </c>
      <c r="S137" s="196">
        <v>0</v>
      </c>
      <c r="T137" s="197">
        <f>S137*H137</f>
        <v>0</v>
      </c>
      <c r="U137" s="35"/>
      <c r="V137" s="35"/>
      <c r="W137" s="35"/>
      <c r="X137" s="35"/>
      <c r="Y137" s="35"/>
      <c r="Z137" s="35"/>
      <c r="AA137" s="35"/>
      <c r="AB137" s="35"/>
      <c r="AC137" s="35"/>
      <c r="AD137" s="35"/>
      <c r="AE137" s="35"/>
      <c r="AR137" s="198" t="s">
        <v>198</v>
      </c>
      <c r="AT137" s="198" t="s">
        <v>325</v>
      </c>
      <c r="AU137" s="198" t="s">
        <v>85</v>
      </c>
      <c r="AY137" s="18" t="s">
        <v>160</v>
      </c>
      <c r="BE137" s="199">
        <f>IF(N137="základní",J137,0)</f>
        <v>0</v>
      </c>
      <c r="BF137" s="199">
        <f>IF(N137="snížená",J137,0)</f>
        <v>0</v>
      </c>
      <c r="BG137" s="199">
        <f>IF(N137="zákl. přenesená",J137,0)</f>
        <v>0</v>
      </c>
      <c r="BH137" s="199">
        <f>IF(N137="sníž. přenesená",J137,0)</f>
        <v>0</v>
      </c>
      <c r="BI137" s="199">
        <f>IF(N137="nulová",J137,0)</f>
        <v>0</v>
      </c>
      <c r="BJ137" s="18" t="s">
        <v>85</v>
      </c>
      <c r="BK137" s="199">
        <f>ROUND(I137*H137,2)</f>
        <v>0</v>
      </c>
      <c r="BL137" s="18" t="s">
        <v>165</v>
      </c>
      <c r="BM137" s="198" t="s">
        <v>1187</v>
      </c>
    </row>
    <row r="138" spans="1:65" s="2" customFormat="1" ht="21.75" customHeight="1">
      <c r="A138" s="35"/>
      <c r="B138" s="36"/>
      <c r="C138" s="186" t="s">
        <v>198</v>
      </c>
      <c r="D138" s="186" t="s">
        <v>161</v>
      </c>
      <c r="E138" s="187" t="s">
        <v>1188</v>
      </c>
      <c r="F138" s="188" t="s">
        <v>1189</v>
      </c>
      <c r="G138" s="189" t="s">
        <v>179</v>
      </c>
      <c r="H138" s="190">
        <v>122.8</v>
      </c>
      <c r="I138" s="191"/>
      <c r="J138" s="192">
        <f>ROUND(I138*H138,2)</f>
        <v>0</v>
      </c>
      <c r="K138" s="193"/>
      <c r="L138" s="40"/>
      <c r="M138" s="194" t="s">
        <v>1</v>
      </c>
      <c r="N138" s="195" t="s">
        <v>42</v>
      </c>
      <c r="O138" s="72"/>
      <c r="P138" s="196">
        <f>O138*H138</f>
        <v>0</v>
      </c>
      <c r="Q138" s="196">
        <v>0.00084</v>
      </c>
      <c r="R138" s="196">
        <f>Q138*H138</f>
        <v>0.10315200000000001</v>
      </c>
      <c r="S138" s="196">
        <v>0</v>
      </c>
      <c r="T138" s="197">
        <f>S138*H138</f>
        <v>0</v>
      </c>
      <c r="U138" s="35"/>
      <c r="V138" s="35"/>
      <c r="W138" s="35"/>
      <c r="X138" s="35"/>
      <c r="Y138" s="35"/>
      <c r="Z138" s="35"/>
      <c r="AA138" s="35"/>
      <c r="AB138" s="35"/>
      <c r="AC138" s="35"/>
      <c r="AD138" s="35"/>
      <c r="AE138" s="35"/>
      <c r="AR138" s="198" t="s">
        <v>165</v>
      </c>
      <c r="AT138" s="198" t="s">
        <v>161</v>
      </c>
      <c r="AU138" s="198" t="s">
        <v>85</v>
      </c>
      <c r="AY138" s="18" t="s">
        <v>160</v>
      </c>
      <c r="BE138" s="199">
        <f>IF(N138="základní",J138,0)</f>
        <v>0</v>
      </c>
      <c r="BF138" s="199">
        <f>IF(N138="snížená",J138,0)</f>
        <v>0</v>
      </c>
      <c r="BG138" s="199">
        <f>IF(N138="zákl. přenesená",J138,0)</f>
        <v>0</v>
      </c>
      <c r="BH138" s="199">
        <f>IF(N138="sníž. přenesená",J138,0)</f>
        <v>0</v>
      </c>
      <c r="BI138" s="199">
        <f>IF(N138="nulová",J138,0)</f>
        <v>0</v>
      </c>
      <c r="BJ138" s="18" t="s">
        <v>85</v>
      </c>
      <c r="BK138" s="199">
        <f>ROUND(I138*H138,2)</f>
        <v>0</v>
      </c>
      <c r="BL138" s="18" t="s">
        <v>165</v>
      </c>
      <c r="BM138" s="198" t="s">
        <v>1190</v>
      </c>
    </row>
    <row r="139" spans="2:51" s="13" customFormat="1" ht="11.25">
      <c r="B139" s="202"/>
      <c r="C139" s="203"/>
      <c r="D139" s="204" t="s">
        <v>181</v>
      </c>
      <c r="E139" s="205" t="s">
        <v>1</v>
      </c>
      <c r="F139" s="206" t="s">
        <v>1191</v>
      </c>
      <c r="G139" s="203"/>
      <c r="H139" s="207">
        <v>122.8</v>
      </c>
      <c r="I139" s="208"/>
      <c r="J139" s="203"/>
      <c r="K139" s="203"/>
      <c r="L139" s="209"/>
      <c r="M139" s="210"/>
      <c r="N139" s="211"/>
      <c r="O139" s="211"/>
      <c r="P139" s="211"/>
      <c r="Q139" s="211"/>
      <c r="R139" s="211"/>
      <c r="S139" s="211"/>
      <c r="T139" s="212"/>
      <c r="AT139" s="213" t="s">
        <v>181</v>
      </c>
      <c r="AU139" s="213" t="s">
        <v>85</v>
      </c>
      <c r="AV139" s="13" t="s">
        <v>87</v>
      </c>
      <c r="AW139" s="13" t="s">
        <v>32</v>
      </c>
      <c r="AX139" s="13" t="s">
        <v>85</v>
      </c>
      <c r="AY139" s="213" t="s">
        <v>160</v>
      </c>
    </row>
    <row r="140" spans="1:65" s="2" customFormat="1" ht="21.75" customHeight="1">
      <c r="A140" s="35"/>
      <c r="B140" s="36"/>
      <c r="C140" s="186" t="s">
        <v>158</v>
      </c>
      <c r="D140" s="186" t="s">
        <v>161</v>
      </c>
      <c r="E140" s="187" t="s">
        <v>1192</v>
      </c>
      <c r="F140" s="188" t="s">
        <v>1193</v>
      </c>
      <c r="G140" s="189" t="s">
        <v>179</v>
      </c>
      <c r="H140" s="190">
        <v>122.8</v>
      </c>
      <c r="I140" s="191"/>
      <c r="J140" s="192">
        <f>ROUND(I140*H140,2)</f>
        <v>0</v>
      </c>
      <c r="K140" s="193"/>
      <c r="L140" s="40"/>
      <c r="M140" s="194" t="s">
        <v>1</v>
      </c>
      <c r="N140" s="195" t="s">
        <v>42</v>
      </c>
      <c r="O140" s="72"/>
      <c r="P140" s="196">
        <f>O140*H140</f>
        <v>0</v>
      </c>
      <c r="Q140" s="196">
        <v>0</v>
      </c>
      <c r="R140" s="196">
        <f>Q140*H140</f>
        <v>0</v>
      </c>
      <c r="S140" s="196">
        <v>0</v>
      </c>
      <c r="T140" s="197">
        <f>S140*H140</f>
        <v>0</v>
      </c>
      <c r="U140" s="35"/>
      <c r="V140" s="35"/>
      <c r="W140" s="35"/>
      <c r="X140" s="35"/>
      <c r="Y140" s="35"/>
      <c r="Z140" s="35"/>
      <c r="AA140" s="35"/>
      <c r="AB140" s="35"/>
      <c r="AC140" s="35"/>
      <c r="AD140" s="35"/>
      <c r="AE140" s="35"/>
      <c r="AR140" s="198" t="s">
        <v>165</v>
      </c>
      <c r="AT140" s="198" t="s">
        <v>161</v>
      </c>
      <c r="AU140" s="198" t="s">
        <v>85</v>
      </c>
      <c r="AY140" s="18" t="s">
        <v>160</v>
      </c>
      <c r="BE140" s="199">
        <f>IF(N140="základní",J140,0)</f>
        <v>0</v>
      </c>
      <c r="BF140" s="199">
        <f>IF(N140="snížená",J140,0)</f>
        <v>0</v>
      </c>
      <c r="BG140" s="199">
        <f>IF(N140="zákl. přenesená",J140,0)</f>
        <v>0</v>
      </c>
      <c r="BH140" s="199">
        <f>IF(N140="sníž. přenesená",J140,0)</f>
        <v>0</v>
      </c>
      <c r="BI140" s="199">
        <f>IF(N140="nulová",J140,0)</f>
        <v>0</v>
      </c>
      <c r="BJ140" s="18" t="s">
        <v>85</v>
      </c>
      <c r="BK140" s="199">
        <f>ROUND(I140*H140,2)</f>
        <v>0</v>
      </c>
      <c r="BL140" s="18" t="s">
        <v>165</v>
      </c>
      <c r="BM140" s="198" t="s">
        <v>1194</v>
      </c>
    </row>
    <row r="141" spans="1:65" s="2" customFormat="1" ht="33" customHeight="1">
      <c r="A141" s="35"/>
      <c r="B141" s="36"/>
      <c r="C141" s="186" t="s">
        <v>207</v>
      </c>
      <c r="D141" s="186" t="s">
        <v>161</v>
      </c>
      <c r="E141" s="187" t="s">
        <v>295</v>
      </c>
      <c r="F141" s="188" t="s">
        <v>296</v>
      </c>
      <c r="G141" s="189" t="s">
        <v>274</v>
      </c>
      <c r="H141" s="190">
        <v>47.69</v>
      </c>
      <c r="I141" s="191"/>
      <c r="J141" s="192">
        <f>ROUND(I141*H141,2)</f>
        <v>0</v>
      </c>
      <c r="K141" s="193"/>
      <c r="L141" s="40"/>
      <c r="M141" s="194" t="s">
        <v>1</v>
      </c>
      <c r="N141" s="195" t="s">
        <v>42</v>
      </c>
      <c r="O141" s="72"/>
      <c r="P141" s="196">
        <f>O141*H141</f>
        <v>0</v>
      </c>
      <c r="Q141" s="196">
        <v>0</v>
      </c>
      <c r="R141" s="196">
        <f>Q141*H141</f>
        <v>0</v>
      </c>
      <c r="S141" s="196">
        <v>0</v>
      </c>
      <c r="T141" s="197">
        <f>S141*H141</f>
        <v>0</v>
      </c>
      <c r="U141" s="35"/>
      <c r="V141" s="35"/>
      <c r="W141" s="35"/>
      <c r="X141" s="35"/>
      <c r="Y141" s="35"/>
      <c r="Z141" s="35"/>
      <c r="AA141" s="35"/>
      <c r="AB141" s="35"/>
      <c r="AC141" s="35"/>
      <c r="AD141" s="35"/>
      <c r="AE141" s="35"/>
      <c r="AR141" s="198" t="s">
        <v>165</v>
      </c>
      <c r="AT141" s="198" t="s">
        <v>161</v>
      </c>
      <c r="AU141" s="198" t="s">
        <v>85</v>
      </c>
      <c r="AY141" s="18" t="s">
        <v>160</v>
      </c>
      <c r="BE141" s="199">
        <f>IF(N141="základní",J141,0)</f>
        <v>0</v>
      </c>
      <c r="BF141" s="199">
        <f>IF(N141="snížená",J141,0)</f>
        <v>0</v>
      </c>
      <c r="BG141" s="199">
        <f>IF(N141="zákl. přenesená",J141,0)</f>
        <v>0</v>
      </c>
      <c r="BH141" s="199">
        <f>IF(N141="sníž. přenesená",J141,0)</f>
        <v>0</v>
      </c>
      <c r="BI141" s="199">
        <f>IF(N141="nulová",J141,0)</f>
        <v>0</v>
      </c>
      <c r="BJ141" s="18" t="s">
        <v>85</v>
      </c>
      <c r="BK141" s="199">
        <f>ROUND(I141*H141,2)</f>
        <v>0</v>
      </c>
      <c r="BL141" s="18" t="s">
        <v>165</v>
      </c>
      <c r="BM141" s="198" t="s">
        <v>871</v>
      </c>
    </row>
    <row r="142" spans="1:47" s="2" customFormat="1" ht="19.5">
      <c r="A142" s="35"/>
      <c r="B142" s="36"/>
      <c r="C142" s="37"/>
      <c r="D142" s="204" t="s">
        <v>187</v>
      </c>
      <c r="E142" s="37"/>
      <c r="F142" s="214" t="s">
        <v>298</v>
      </c>
      <c r="G142" s="37"/>
      <c r="H142" s="37"/>
      <c r="I142" s="215"/>
      <c r="J142" s="37"/>
      <c r="K142" s="37"/>
      <c r="L142" s="40"/>
      <c r="M142" s="216"/>
      <c r="N142" s="217"/>
      <c r="O142" s="72"/>
      <c r="P142" s="72"/>
      <c r="Q142" s="72"/>
      <c r="R142" s="72"/>
      <c r="S142" s="72"/>
      <c r="T142" s="73"/>
      <c r="U142" s="35"/>
      <c r="V142" s="35"/>
      <c r="W142" s="35"/>
      <c r="X142" s="35"/>
      <c r="Y142" s="35"/>
      <c r="Z142" s="35"/>
      <c r="AA142" s="35"/>
      <c r="AB142" s="35"/>
      <c r="AC142" s="35"/>
      <c r="AD142" s="35"/>
      <c r="AE142" s="35"/>
      <c r="AT142" s="18" t="s">
        <v>187</v>
      </c>
      <c r="AU142" s="18" t="s">
        <v>85</v>
      </c>
    </row>
    <row r="143" spans="2:51" s="13" customFormat="1" ht="11.25">
      <c r="B143" s="202"/>
      <c r="C143" s="203"/>
      <c r="D143" s="204" t="s">
        <v>181</v>
      </c>
      <c r="E143" s="205" t="s">
        <v>1</v>
      </c>
      <c r="F143" s="206" t="s">
        <v>1195</v>
      </c>
      <c r="G143" s="203"/>
      <c r="H143" s="207">
        <v>47.69</v>
      </c>
      <c r="I143" s="208"/>
      <c r="J143" s="203"/>
      <c r="K143" s="203"/>
      <c r="L143" s="209"/>
      <c r="M143" s="210"/>
      <c r="N143" s="211"/>
      <c r="O143" s="211"/>
      <c r="P143" s="211"/>
      <c r="Q143" s="211"/>
      <c r="R143" s="211"/>
      <c r="S143" s="211"/>
      <c r="T143" s="212"/>
      <c r="AT143" s="213" t="s">
        <v>181</v>
      </c>
      <c r="AU143" s="213" t="s">
        <v>85</v>
      </c>
      <c r="AV143" s="13" t="s">
        <v>87</v>
      </c>
      <c r="AW143" s="13" t="s">
        <v>32</v>
      </c>
      <c r="AX143" s="13" t="s">
        <v>77</v>
      </c>
      <c r="AY143" s="213" t="s">
        <v>160</v>
      </c>
    </row>
    <row r="144" spans="2:51" s="14" customFormat="1" ht="11.25">
      <c r="B144" s="223"/>
      <c r="C144" s="224"/>
      <c r="D144" s="204" t="s">
        <v>181</v>
      </c>
      <c r="E144" s="225" t="s">
        <v>1</v>
      </c>
      <c r="F144" s="226" t="s">
        <v>281</v>
      </c>
      <c r="G144" s="224"/>
      <c r="H144" s="227">
        <v>47.69</v>
      </c>
      <c r="I144" s="228"/>
      <c r="J144" s="224"/>
      <c r="K144" s="224"/>
      <c r="L144" s="229"/>
      <c r="M144" s="230"/>
      <c r="N144" s="231"/>
      <c r="O144" s="231"/>
      <c r="P144" s="231"/>
      <c r="Q144" s="231"/>
      <c r="R144" s="231"/>
      <c r="S144" s="231"/>
      <c r="T144" s="232"/>
      <c r="AT144" s="233" t="s">
        <v>181</v>
      </c>
      <c r="AU144" s="233" t="s">
        <v>85</v>
      </c>
      <c r="AV144" s="14" t="s">
        <v>165</v>
      </c>
      <c r="AW144" s="14" t="s">
        <v>32</v>
      </c>
      <c r="AX144" s="14" t="s">
        <v>85</v>
      </c>
      <c r="AY144" s="233" t="s">
        <v>160</v>
      </c>
    </row>
    <row r="145" spans="1:65" s="2" customFormat="1" ht="33" customHeight="1">
      <c r="A145" s="35"/>
      <c r="B145" s="36"/>
      <c r="C145" s="186" t="s">
        <v>214</v>
      </c>
      <c r="D145" s="186" t="s">
        <v>161</v>
      </c>
      <c r="E145" s="187" t="s">
        <v>300</v>
      </c>
      <c r="F145" s="188" t="s">
        <v>301</v>
      </c>
      <c r="G145" s="189" t="s">
        <v>274</v>
      </c>
      <c r="H145" s="190">
        <v>190.76</v>
      </c>
      <c r="I145" s="191"/>
      <c r="J145" s="192">
        <f>ROUND(I145*H145,2)</f>
        <v>0</v>
      </c>
      <c r="K145" s="193"/>
      <c r="L145" s="40"/>
      <c r="M145" s="194" t="s">
        <v>1</v>
      </c>
      <c r="N145" s="195" t="s">
        <v>42</v>
      </c>
      <c r="O145" s="72"/>
      <c r="P145" s="196">
        <f>O145*H145</f>
        <v>0</v>
      </c>
      <c r="Q145" s="196">
        <v>0</v>
      </c>
      <c r="R145" s="196">
        <f>Q145*H145</f>
        <v>0</v>
      </c>
      <c r="S145" s="196">
        <v>0</v>
      </c>
      <c r="T145" s="197">
        <f>S145*H145</f>
        <v>0</v>
      </c>
      <c r="U145" s="35"/>
      <c r="V145" s="35"/>
      <c r="W145" s="35"/>
      <c r="X145" s="35"/>
      <c r="Y145" s="35"/>
      <c r="Z145" s="35"/>
      <c r="AA145" s="35"/>
      <c r="AB145" s="35"/>
      <c r="AC145" s="35"/>
      <c r="AD145" s="35"/>
      <c r="AE145" s="35"/>
      <c r="AR145" s="198" t="s">
        <v>165</v>
      </c>
      <c r="AT145" s="198" t="s">
        <v>161</v>
      </c>
      <c r="AU145" s="198" t="s">
        <v>85</v>
      </c>
      <c r="AY145" s="18" t="s">
        <v>160</v>
      </c>
      <c r="BE145" s="199">
        <f>IF(N145="základní",J145,0)</f>
        <v>0</v>
      </c>
      <c r="BF145" s="199">
        <f>IF(N145="snížená",J145,0)</f>
        <v>0</v>
      </c>
      <c r="BG145" s="199">
        <f>IF(N145="zákl. přenesená",J145,0)</f>
        <v>0</v>
      </c>
      <c r="BH145" s="199">
        <f>IF(N145="sníž. přenesená",J145,0)</f>
        <v>0</v>
      </c>
      <c r="BI145" s="199">
        <f>IF(N145="nulová",J145,0)</f>
        <v>0</v>
      </c>
      <c r="BJ145" s="18" t="s">
        <v>85</v>
      </c>
      <c r="BK145" s="199">
        <f>ROUND(I145*H145,2)</f>
        <v>0</v>
      </c>
      <c r="BL145" s="18" t="s">
        <v>165</v>
      </c>
      <c r="BM145" s="198" t="s">
        <v>873</v>
      </c>
    </row>
    <row r="146" spans="2:51" s="13" customFormat="1" ht="11.25">
      <c r="B146" s="202"/>
      <c r="C146" s="203"/>
      <c r="D146" s="204" t="s">
        <v>181</v>
      </c>
      <c r="E146" s="205" t="s">
        <v>1</v>
      </c>
      <c r="F146" s="206" t="s">
        <v>1196</v>
      </c>
      <c r="G146" s="203"/>
      <c r="H146" s="207">
        <v>47.69</v>
      </c>
      <c r="I146" s="208"/>
      <c r="J146" s="203"/>
      <c r="K146" s="203"/>
      <c r="L146" s="209"/>
      <c r="M146" s="210"/>
      <c r="N146" s="211"/>
      <c r="O146" s="211"/>
      <c r="P146" s="211"/>
      <c r="Q146" s="211"/>
      <c r="R146" s="211"/>
      <c r="S146" s="211"/>
      <c r="T146" s="212"/>
      <c r="AT146" s="213" t="s">
        <v>181</v>
      </c>
      <c r="AU146" s="213" t="s">
        <v>85</v>
      </c>
      <c r="AV146" s="13" t="s">
        <v>87</v>
      </c>
      <c r="AW146" s="13" t="s">
        <v>32</v>
      </c>
      <c r="AX146" s="13" t="s">
        <v>85</v>
      </c>
      <c r="AY146" s="213" t="s">
        <v>160</v>
      </c>
    </row>
    <row r="147" spans="2:51" s="13" customFormat="1" ht="11.25">
      <c r="B147" s="202"/>
      <c r="C147" s="203"/>
      <c r="D147" s="204" t="s">
        <v>181</v>
      </c>
      <c r="E147" s="203"/>
      <c r="F147" s="206" t="s">
        <v>1197</v>
      </c>
      <c r="G147" s="203"/>
      <c r="H147" s="207">
        <v>190.76</v>
      </c>
      <c r="I147" s="208"/>
      <c r="J147" s="203"/>
      <c r="K147" s="203"/>
      <c r="L147" s="209"/>
      <c r="M147" s="210"/>
      <c r="N147" s="211"/>
      <c r="O147" s="211"/>
      <c r="P147" s="211"/>
      <c r="Q147" s="211"/>
      <c r="R147" s="211"/>
      <c r="S147" s="211"/>
      <c r="T147" s="212"/>
      <c r="AT147" s="213" t="s">
        <v>181</v>
      </c>
      <c r="AU147" s="213" t="s">
        <v>85</v>
      </c>
      <c r="AV147" s="13" t="s">
        <v>87</v>
      </c>
      <c r="AW147" s="13" t="s">
        <v>4</v>
      </c>
      <c r="AX147" s="13" t="s">
        <v>85</v>
      </c>
      <c r="AY147" s="213" t="s">
        <v>160</v>
      </c>
    </row>
    <row r="148" spans="1:65" s="2" customFormat="1" ht="16.5" customHeight="1">
      <c r="A148" s="35"/>
      <c r="B148" s="36"/>
      <c r="C148" s="186" t="s">
        <v>219</v>
      </c>
      <c r="D148" s="186" t="s">
        <v>161</v>
      </c>
      <c r="E148" s="187" t="s">
        <v>313</v>
      </c>
      <c r="F148" s="188" t="s">
        <v>314</v>
      </c>
      <c r="G148" s="189" t="s">
        <v>274</v>
      </c>
      <c r="H148" s="190">
        <v>47.69</v>
      </c>
      <c r="I148" s="191"/>
      <c r="J148" s="192">
        <f>ROUND(I148*H148,2)</f>
        <v>0</v>
      </c>
      <c r="K148" s="193"/>
      <c r="L148" s="40"/>
      <c r="M148" s="194" t="s">
        <v>1</v>
      </c>
      <c r="N148" s="195" t="s">
        <v>42</v>
      </c>
      <c r="O148" s="72"/>
      <c r="P148" s="196">
        <f>O148*H148</f>
        <v>0</v>
      </c>
      <c r="Q148" s="196">
        <v>0</v>
      </c>
      <c r="R148" s="196">
        <f>Q148*H148</f>
        <v>0</v>
      </c>
      <c r="S148" s="196">
        <v>0</v>
      </c>
      <c r="T148" s="197">
        <f>S148*H148</f>
        <v>0</v>
      </c>
      <c r="U148" s="35"/>
      <c r="V148" s="35"/>
      <c r="W148" s="35"/>
      <c r="X148" s="35"/>
      <c r="Y148" s="35"/>
      <c r="Z148" s="35"/>
      <c r="AA148" s="35"/>
      <c r="AB148" s="35"/>
      <c r="AC148" s="35"/>
      <c r="AD148" s="35"/>
      <c r="AE148" s="35"/>
      <c r="AR148" s="198" t="s">
        <v>165</v>
      </c>
      <c r="AT148" s="198" t="s">
        <v>161</v>
      </c>
      <c r="AU148" s="198" t="s">
        <v>85</v>
      </c>
      <c r="AY148" s="18" t="s">
        <v>160</v>
      </c>
      <c r="BE148" s="199">
        <f>IF(N148="základní",J148,0)</f>
        <v>0</v>
      </c>
      <c r="BF148" s="199">
        <f>IF(N148="snížená",J148,0)</f>
        <v>0</v>
      </c>
      <c r="BG148" s="199">
        <f>IF(N148="zákl. přenesená",J148,0)</f>
        <v>0</v>
      </c>
      <c r="BH148" s="199">
        <f>IF(N148="sníž. přenesená",J148,0)</f>
        <v>0</v>
      </c>
      <c r="BI148" s="199">
        <f>IF(N148="nulová",J148,0)</f>
        <v>0</v>
      </c>
      <c r="BJ148" s="18" t="s">
        <v>85</v>
      </c>
      <c r="BK148" s="199">
        <f>ROUND(I148*H148,2)</f>
        <v>0</v>
      </c>
      <c r="BL148" s="18" t="s">
        <v>165</v>
      </c>
      <c r="BM148" s="198" t="s">
        <v>876</v>
      </c>
    </row>
    <row r="149" spans="2:51" s="13" customFormat="1" ht="11.25">
      <c r="B149" s="202"/>
      <c r="C149" s="203"/>
      <c r="D149" s="204" t="s">
        <v>181</v>
      </c>
      <c r="E149" s="205" t="s">
        <v>1</v>
      </c>
      <c r="F149" s="206" t="s">
        <v>1198</v>
      </c>
      <c r="G149" s="203"/>
      <c r="H149" s="207">
        <v>47.69</v>
      </c>
      <c r="I149" s="208"/>
      <c r="J149" s="203"/>
      <c r="K149" s="203"/>
      <c r="L149" s="209"/>
      <c r="M149" s="210"/>
      <c r="N149" s="211"/>
      <c r="O149" s="211"/>
      <c r="P149" s="211"/>
      <c r="Q149" s="211"/>
      <c r="R149" s="211"/>
      <c r="S149" s="211"/>
      <c r="T149" s="212"/>
      <c r="AT149" s="213" t="s">
        <v>181</v>
      </c>
      <c r="AU149" s="213" t="s">
        <v>85</v>
      </c>
      <c r="AV149" s="13" t="s">
        <v>87</v>
      </c>
      <c r="AW149" s="13" t="s">
        <v>32</v>
      </c>
      <c r="AX149" s="13" t="s">
        <v>85</v>
      </c>
      <c r="AY149" s="213" t="s">
        <v>160</v>
      </c>
    </row>
    <row r="150" spans="1:65" s="2" customFormat="1" ht="21.75" customHeight="1">
      <c r="A150" s="35"/>
      <c r="B150" s="36"/>
      <c r="C150" s="186" t="s">
        <v>224</v>
      </c>
      <c r="D150" s="186" t="s">
        <v>161</v>
      </c>
      <c r="E150" s="187" t="s">
        <v>317</v>
      </c>
      <c r="F150" s="188" t="s">
        <v>261</v>
      </c>
      <c r="G150" s="189" t="s">
        <v>217</v>
      </c>
      <c r="H150" s="190">
        <v>83.458</v>
      </c>
      <c r="I150" s="191"/>
      <c r="J150" s="192">
        <f>ROUND(I150*H150,2)</f>
        <v>0</v>
      </c>
      <c r="K150" s="193"/>
      <c r="L150" s="40"/>
      <c r="M150" s="194" t="s">
        <v>1</v>
      </c>
      <c r="N150" s="195" t="s">
        <v>42</v>
      </c>
      <c r="O150" s="72"/>
      <c r="P150" s="196">
        <f>O150*H150</f>
        <v>0</v>
      </c>
      <c r="Q150" s="196">
        <v>0</v>
      </c>
      <c r="R150" s="196">
        <f>Q150*H150</f>
        <v>0</v>
      </c>
      <c r="S150" s="196">
        <v>0</v>
      </c>
      <c r="T150" s="197">
        <f>S150*H150</f>
        <v>0</v>
      </c>
      <c r="U150" s="35"/>
      <c r="V150" s="35"/>
      <c r="W150" s="35"/>
      <c r="X150" s="35"/>
      <c r="Y150" s="35"/>
      <c r="Z150" s="35"/>
      <c r="AA150" s="35"/>
      <c r="AB150" s="35"/>
      <c r="AC150" s="35"/>
      <c r="AD150" s="35"/>
      <c r="AE150" s="35"/>
      <c r="AR150" s="198" t="s">
        <v>165</v>
      </c>
      <c r="AT150" s="198" t="s">
        <v>161</v>
      </c>
      <c r="AU150" s="198" t="s">
        <v>85</v>
      </c>
      <c r="AY150" s="18" t="s">
        <v>160</v>
      </c>
      <c r="BE150" s="199">
        <f>IF(N150="základní",J150,0)</f>
        <v>0</v>
      </c>
      <c r="BF150" s="199">
        <f>IF(N150="snížená",J150,0)</f>
        <v>0</v>
      </c>
      <c r="BG150" s="199">
        <f>IF(N150="zákl. přenesená",J150,0)</f>
        <v>0</v>
      </c>
      <c r="BH150" s="199">
        <f>IF(N150="sníž. přenesená",J150,0)</f>
        <v>0</v>
      </c>
      <c r="BI150" s="199">
        <f>IF(N150="nulová",J150,0)</f>
        <v>0</v>
      </c>
      <c r="BJ150" s="18" t="s">
        <v>85</v>
      </c>
      <c r="BK150" s="199">
        <f>ROUND(I150*H150,2)</f>
        <v>0</v>
      </c>
      <c r="BL150" s="18" t="s">
        <v>165</v>
      </c>
      <c r="BM150" s="198" t="s">
        <v>878</v>
      </c>
    </row>
    <row r="151" spans="2:51" s="13" customFormat="1" ht="11.25">
      <c r="B151" s="202"/>
      <c r="C151" s="203"/>
      <c r="D151" s="204" t="s">
        <v>181</v>
      </c>
      <c r="E151" s="203"/>
      <c r="F151" s="206" t="s">
        <v>1199</v>
      </c>
      <c r="G151" s="203"/>
      <c r="H151" s="207">
        <v>83.458</v>
      </c>
      <c r="I151" s="208"/>
      <c r="J151" s="203"/>
      <c r="K151" s="203"/>
      <c r="L151" s="209"/>
      <c r="M151" s="210"/>
      <c r="N151" s="211"/>
      <c r="O151" s="211"/>
      <c r="P151" s="211"/>
      <c r="Q151" s="211"/>
      <c r="R151" s="211"/>
      <c r="S151" s="211"/>
      <c r="T151" s="212"/>
      <c r="AT151" s="213" t="s">
        <v>181</v>
      </c>
      <c r="AU151" s="213" t="s">
        <v>85</v>
      </c>
      <c r="AV151" s="13" t="s">
        <v>87</v>
      </c>
      <c r="AW151" s="13" t="s">
        <v>4</v>
      </c>
      <c r="AX151" s="13" t="s">
        <v>85</v>
      </c>
      <c r="AY151" s="213" t="s">
        <v>160</v>
      </c>
    </row>
    <row r="152" spans="1:65" s="2" customFormat="1" ht="21.75" customHeight="1">
      <c r="A152" s="35"/>
      <c r="B152" s="36"/>
      <c r="C152" s="186" t="s">
        <v>229</v>
      </c>
      <c r="D152" s="186" t="s">
        <v>161</v>
      </c>
      <c r="E152" s="187" t="s">
        <v>880</v>
      </c>
      <c r="F152" s="188" t="s">
        <v>881</v>
      </c>
      <c r="G152" s="189" t="s">
        <v>274</v>
      </c>
      <c r="H152" s="190">
        <v>27.345</v>
      </c>
      <c r="I152" s="191"/>
      <c r="J152" s="192">
        <f>ROUND(I152*H152,2)</f>
        <v>0</v>
      </c>
      <c r="K152" s="193"/>
      <c r="L152" s="40"/>
      <c r="M152" s="194" t="s">
        <v>1</v>
      </c>
      <c r="N152" s="195" t="s">
        <v>42</v>
      </c>
      <c r="O152" s="72"/>
      <c r="P152" s="196">
        <f>O152*H152</f>
        <v>0</v>
      </c>
      <c r="Q152" s="196">
        <v>0</v>
      </c>
      <c r="R152" s="196">
        <f>Q152*H152</f>
        <v>0</v>
      </c>
      <c r="S152" s="196">
        <v>0</v>
      </c>
      <c r="T152" s="197">
        <f>S152*H152</f>
        <v>0</v>
      </c>
      <c r="U152" s="35"/>
      <c r="V152" s="35"/>
      <c r="W152" s="35"/>
      <c r="X152" s="35"/>
      <c r="Y152" s="35"/>
      <c r="Z152" s="35"/>
      <c r="AA152" s="35"/>
      <c r="AB152" s="35"/>
      <c r="AC152" s="35"/>
      <c r="AD152" s="35"/>
      <c r="AE152" s="35"/>
      <c r="AR152" s="198" t="s">
        <v>165</v>
      </c>
      <c r="AT152" s="198" t="s">
        <v>161</v>
      </c>
      <c r="AU152" s="198" t="s">
        <v>85</v>
      </c>
      <c r="AY152" s="18" t="s">
        <v>160</v>
      </c>
      <c r="BE152" s="199">
        <f>IF(N152="základní",J152,0)</f>
        <v>0</v>
      </c>
      <c r="BF152" s="199">
        <f>IF(N152="snížená",J152,0)</f>
        <v>0</v>
      </c>
      <c r="BG152" s="199">
        <f>IF(N152="zákl. přenesená",J152,0)</f>
        <v>0</v>
      </c>
      <c r="BH152" s="199">
        <f>IF(N152="sníž. přenesená",J152,0)</f>
        <v>0</v>
      </c>
      <c r="BI152" s="199">
        <f>IF(N152="nulová",J152,0)</f>
        <v>0</v>
      </c>
      <c r="BJ152" s="18" t="s">
        <v>85</v>
      </c>
      <c r="BK152" s="199">
        <f>ROUND(I152*H152,2)</f>
        <v>0</v>
      </c>
      <c r="BL152" s="18" t="s">
        <v>165</v>
      </c>
      <c r="BM152" s="198" t="s">
        <v>882</v>
      </c>
    </row>
    <row r="153" spans="1:47" s="2" customFormat="1" ht="29.25">
      <c r="A153" s="35"/>
      <c r="B153" s="36"/>
      <c r="C153" s="37"/>
      <c r="D153" s="204" t="s">
        <v>187</v>
      </c>
      <c r="E153" s="37"/>
      <c r="F153" s="214" t="s">
        <v>883</v>
      </c>
      <c r="G153" s="37"/>
      <c r="H153" s="37"/>
      <c r="I153" s="215"/>
      <c r="J153" s="37"/>
      <c r="K153" s="37"/>
      <c r="L153" s="40"/>
      <c r="M153" s="216"/>
      <c r="N153" s="217"/>
      <c r="O153" s="72"/>
      <c r="P153" s="72"/>
      <c r="Q153" s="72"/>
      <c r="R153" s="72"/>
      <c r="S153" s="72"/>
      <c r="T153" s="73"/>
      <c r="U153" s="35"/>
      <c r="V153" s="35"/>
      <c r="W153" s="35"/>
      <c r="X153" s="35"/>
      <c r="Y153" s="35"/>
      <c r="Z153" s="35"/>
      <c r="AA153" s="35"/>
      <c r="AB153" s="35"/>
      <c r="AC153" s="35"/>
      <c r="AD153" s="35"/>
      <c r="AE153" s="35"/>
      <c r="AT153" s="18" t="s">
        <v>187</v>
      </c>
      <c r="AU153" s="18" t="s">
        <v>85</v>
      </c>
    </row>
    <row r="154" spans="2:51" s="13" customFormat="1" ht="11.25">
      <c r="B154" s="202"/>
      <c r="C154" s="203"/>
      <c r="D154" s="204" t="s">
        <v>181</v>
      </c>
      <c r="E154" s="205" t="s">
        <v>1</v>
      </c>
      <c r="F154" s="206" t="s">
        <v>1200</v>
      </c>
      <c r="G154" s="203"/>
      <c r="H154" s="207">
        <v>27.345</v>
      </c>
      <c r="I154" s="208"/>
      <c r="J154" s="203"/>
      <c r="K154" s="203"/>
      <c r="L154" s="209"/>
      <c r="M154" s="210"/>
      <c r="N154" s="211"/>
      <c r="O154" s="211"/>
      <c r="P154" s="211"/>
      <c r="Q154" s="211"/>
      <c r="R154" s="211"/>
      <c r="S154" s="211"/>
      <c r="T154" s="212"/>
      <c r="AT154" s="213" t="s">
        <v>181</v>
      </c>
      <c r="AU154" s="213" t="s">
        <v>85</v>
      </c>
      <c r="AV154" s="13" t="s">
        <v>87</v>
      </c>
      <c r="AW154" s="13" t="s">
        <v>32</v>
      </c>
      <c r="AX154" s="13" t="s">
        <v>85</v>
      </c>
      <c r="AY154" s="213" t="s">
        <v>160</v>
      </c>
    </row>
    <row r="155" spans="1:65" s="2" customFormat="1" ht="16.5" customHeight="1">
      <c r="A155" s="35"/>
      <c r="B155" s="36"/>
      <c r="C155" s="234" t="s">
        <v>8</v>
      </c>
      <c r="D155" s="234" t="s">
        <v>325</v>
      </c>
      <c r="E155" s="235" t="s">
        <v>885</v>
      </c>
      <c r="F155" s="236" t="s">
        <v>886</v>
      </c>
      <c r="G155" s="237" t="s">
        <v>217</v>
      </c>
      <c r="H155" s="238">
        <v>54.69</v>
      </c>
      <c r="I155" s="239"/>
      <c r="J155" s="240">
        <f>ROUND(I155*H155,2)</f>
        <v>0</v>
      </c>
      <c r="K155" s="241"/>
      <c r="L155" s="242"/>
      <c r="M155" s="243" t="s">
        <v>1</v>
      </c>
      <c r="N155" s="244" t="s">
        <v>42</v>
      </c>
      <c r="O155" s="72"/>
      <c r="P155" s="196">
        <f>O155*H155</f>
        <v>0</v>
      </c>
      <c r="Q155" s="196">
        <v>0</v>
      </c>
      <c r="R155" s="196">
        <f>Q155*H155</f>
        <v>0</v>
      </c>
      <c r="S155" s="196">
        <v>0</v>
      </c>
      <c r="T155" s="197">
        <f>S155*H155</f>
        <v>0</v>
      </c>
      <c r="U155" s="35"/>
      <c r="V155" s="35"/>
      <c r="W155" s="35"/>
      <c r="X155" s="35"/>
      <c r="Y155" s="35"/>
      <c r="Z155" s="35"/>
      <c r="AA155" s="35"/>
      <c r="AB155" s="35"/>
      <c r="AC155" s="35"/>
      <c r="AD155" s="35"/>
      <c r="AE155" s="35"/>
      <c r="AR155" s="198" t="s">
        <v>198</v>
      </c>
      <c r="AT155" s="198" t="s">
        <v>325</v>
      </c>
      <c r="AU155" s="198" t="s">
        <v>85</v>
      </c>
      <c r="AY155" s="18" t="s">
        <v>160</v>
      </c>
      <c r="BE155" s="199">
        <f>IF(N155="základní",J155,0)</f>
        <v>0</v>
      </c>
      <c r="BF155" s="199">
        <f>IF(N155="snížená",J155,0)</f>
        <v>0</v>
      </c>
      <c r="BG155" s="199">
        <f>IF(N155="zákl. přenesená",J155,0)</f>
        <v>0</v>
      </c>
      <c r="BH155" s="199">
        <f>IF(N155="sníž. přenesená",J155,0)</f>
        <v>0</v>
      </c>
      <c r="BI155" s="199">
        <f>IF(N155="nulová",J155,0)</f>
        <v>0</v>
      </c>
      <c r="BJ155" s="18" t="s">
        <v>85</v>
      </c>
      <c r="BK155" s="199">
        <f>ROUND(I155*H155,2)</f>
        <v>0</v>
      </c>
      <c r="BL155" s="18" t="s">
        <v>165</v>
      </c>
      <c r="BM155" s="198" t="s">
        <v>887</v>
      </c>
    </row>
    <row r="156" spans="2:51" s="13" customFormat="1" ht="11.25">
      <c r="B156" s="202"/>
      <c r="C156" s="203"/>
      <c r="D156" s="204" t="s">
        <v>181</v>
      </c>
      <c r="E156" s="203"/>
      <c r="F156" s="206" t="s">
        <v>1201</v>
      </c>
      <c r="G156" s="203"/>
      <c r="H156" s="207">
        <v>54.69</v>
      </c>
      <c r="I156" s="208"/>
      <c r="J156" s="203"/>
      <c r="K156" s="203"/>
      <c r="L156" s="209"/>
      <c r="M156" s="210"/>
      <c r="N156" s="211"/>
      <c r="O156" s="211"/>
      <c r="P156" s="211"/>
      <c r="Q156" s="211"/>
      <c r="R156" s="211"/>
      <c r="S156" s="211"/>
      <c r="T156" s="212"/>
      <c r="AT156" s="213" t="s">
        <v>181</v>
      </c>
      <c r="AU156" s="213" t="s">
        <v>85</v>
      </c>
      <c r="AV156" s="13" t="s">
        <v>87</v>
      </c>
      <c r="AW156" s="13" t="s">
        <v>4</v>
      </c>
      <c r="AX156" s="13" t="s">
        <v>85</v>
      </c>
      <c r="AY156" s="213" t="s">
        <v>160</v>
      </c>
    </row>
    <row r="157" spans="1:65" s="2" customFormat="1" ht="33" customHeight="1">
      <c r="A157" s="35"/>
      <c r="B157" s="36"/>
      <c r="C157" s="186" t="s">
        <v>237</v>
      </c>
      <c r="D157" s="186" t="s">
        <v>161</v>
      </c>
      <c r="E157" s="187" t="s">
        <v>889</v>
      </c>
      <c r="F157" s="188" t="s">
        <v>890</v>
      </c>
      <c r="G157" s="189" t="s">
        <v>274</v>
      </c>
      <c r="H157" s="190">
        <v>11.973</v>
      </c>
      <c r="I157" s="191"/>
      <c r="J157" s="192">
        <f>ROUND(I157*H157,2)</f>
        <v>0</v>
      </c>
      <c r="K157" s="193"/>
      <c r="L157" s="40"/>
      <c r="M157" s="194" t="s">
        <v>1</v>
      </c>
      <c r="N157" s="195" t="s">
        <v>42</v>
      </c>
      <c r="O157" s="72"/>
      <c r="P157" s="196">
        <f>O157*H157</f>
        <v>0</v>
      </c>
      <c r="Q157" s="196">
        <v>0</v>
      </c>
      <c r="R157" s="196">
        <f>Q157*H157</f>
        <v>0</v>
      </c>
      <c r="S157" s="196">
        <v>0</v>
      </c>
      <c r="T157" s="197">
        <f>S157*H157</f>
        <v>0</v>
      </c>
      <c r="U157" s="35"/>
      <c r="V157" s="35"/>
      <c r="W157" s="35"/>
      <c r="X157" s="35"/>
      <c r="Y157" s="35"/>
      <c r="Z157" s="35"/>
      <c r="AA157" s="35"/>
      <c r="AB157" s="35"/>
      <c r="AC157" s="35"/>
      <c r="AD157" s="35"/>
      <c r="AE157" s="35"/>
      <c r="AR157" s="198" t="s">
        <v>165</v>
      </c>
      <c r="AT157" s="198" t="s">
        <v>161</v>
      </c>
      <c r="AU157" s="198" t="s">
        <v>85</v>
      </c>
      <c r="AY157" s="18" t="s">
        <v>160</v>
      </c>
      <c r="BE157" s="199">
        <f>IF(N157="základní",J157,0)</f>
        <v>0</v>
      </c>
      <c r="BF157" s="199">
        <f>IF(N157="snížená",J157,0)</f>
        <v>0</v>
      </c>
      <c r="BG157" s="199">
        <f>IF(N157="zákl. přenesená",J157,0)</f>
        <v>0</v>
      </c>
      <c r="BH157" s="199">
        <f>IF(N157="sníž. přenesená",J157,0)</f>
        <v>0</v>
      </c>
      <c r="BI157" s="199">
        <f>IF(N157="nulová",J157,0)</f>
        <v>0</v>
      </c>
      <c r="BJ157" s="18" t="s">
        <v>85</v>
      </c>
      <c r="BK157" s="199">
        <f>ROUND(I157*H157,2)</f>
        <v>0</v>
      </c>
      <c r="BL157" s="18" t="s">
        <v>165</v>
      </c>
      <c r="BM157" s="198" t="s">
        <v>891</v>
      </c>
    </row>
    <row r="158" spans="2:51" s="13" customFormat="1" ht="11.25">
      <c r="B158" s="202"/>
      <c r="C158" s="203"/>
      <c r="D158" s="204" t="s">
        <v>181</v>
      </c>
      <c r="E158" s="205" t="s">
        <v>1</v>
      </c>
      <c r="F158" s="206" t="s">
        <v>1202</v>
      </c>
      <c r="G158" s="203"/>
      <c r="H158" s="207">
        <v>11.973</v>
      </c>
      <c r="I158" s="208"/>
      <c r="J158" s="203"/>
      <c r="K158" s="203"/>
      <c r="L158" s="209"/>
      <c r="M158" s="210"/>
      <c r="N158" s="211"/>
      <c r="O158" s="211"/>
      <c r="P158" s="211"/>
      <c r="Q158" s="211"/>
      <c r="R158" s="211"/>
      <c r="S158" s="211"/>
      <c r="T158" s="212"/>
      <c r="AT158" s="213" t="s">
        <v>181</v>
      </c>
      <c r="AU158" s="213" t="s">
        <v>85</v>
      </c>
      <c r="AV158" s="13" t="s">
        <v>87</v>
      </c>
      <c r="AW158" s="13" t="s">
        <v>32</v>
      </c>
      <c r="AX158" s="13" t="s">
        <v>85</v>
      </c>
      <c r="AY158" s="213" t="s">
        <v>160</v>
      </c>
    </row>
    <row r="159" spans="1:65" s="2" customFormat="1" ht="16.5" customHeight="1">
      <c r="A159" s="35"/>
      <c r="B159" s="36"/>
      <c r="C159" s="234" t="s">
        <v>243</v>
      </c>
      <c r="D159" s="234" t="s">
        <v>325</v>
      </c>
      <c r="E159" s="235" t="s">
        <v>1203</v>
      </c>
      <c r="F159" s="236" t="s">
        <v>1204</v>
      </c>
      <c r="G159" s="237" t="s">
        <v>217</v>
      </c>
      <c r="H159" s="238">
        <v>23.946</v>
      </c>
      <c r="I159" s="239"/>
      <c r="J159" s="240">
        <f>ROUND(I159*H159,2)</f>
        <v>0</v>
      </c>
      <c r="K159" s="241"/>
      <c r="L159" s="242"/>
      <c r="M159" s="243" t="s">
        <v>1</v>
      </c>
      <c r="N159" s="244" t="s">
        <v>42</v>
      </c>
      <c r="O159" s="72"/>
      <c r="P159" s="196">
        <f>O159*H159</f>
        <v>0</v>
      </c>
      <c r="Q159" s="196">
        <v>1</v>
      </c>
      <c r="R159" s="196">
        <f>Q159*H159</f>
        <v>23.946</v>
      </c>
      <c r="S159" s="196">
        <v>0</v>
      </c>
      <c r="T159" s="197">
        <f>S159*H159</f>
        <v>0</v>
      </c>
      <c r="U159" s="35"/>
      <c r="V159" s="35"/>
      <c r="W159" s="35"/>
      <c r="X159" s="35"/>
      <c r="Y159" s="35"/>
      <c r="Z159" s="35"/>
      <c r="AA159" s="35"/>
      <c r="AB159" s="35"/>
      <c r="AC159" s="35"/>
      <c r="AD159" s="35"/>
      <c r="AE159" s="35"/>
      <c r="AR159" s="198" t="s">
        <v>198</v>
      </c>
      <c r="AT159" s="198" t="s">
        <v>325</v>
      </c>
      <c r="AU159" s="198" t="s">
        <v>85</v>
      </c>
      <c r="AY159" s="18" t="s">
        <v>160</v>
      </c>
      <c r="BE159" s="199">
        <f>IF(N159="základní",J159,0)</f>
        <v>0</v>
      </c>
      <c r="BF159" s="199">
        <f>IF(N159="snížená",J159,0)</f>
        <v>0</v>
      </c>
      <c r="BG159" s="199">
        <f>IF(N159="zákl. přenesená",J159,0)</f>
        <v>0</v>
      </c>
      <c r="BH159" s="199">
        <f>IF(N159="sníž. přenesená",J159,0)</f>
        <v>0</v>
      </c>
      <c r="BI159" s="199">
        <f>IF(N159="nulová",J159,0)</f>
        <v>0</v>
      </c>
      <c r="BJ159" s="18" t="s">
        <v>85</v>
      </c>
      <c r="BK159" s="199">
        <f>ROUND(I159*H159,2)</f>
        <v>0</v>
      </c>
      <c r="BL159" s="18" t="s">
        <v>165</v>
      </c>
      <c r="BM159" s="198" t="s">
        <v>1205</v>
      </c>
    </row>
    <row r="160" spans="2:51" s="13" customFormat="1" ht="11.25">
      <c r="B160" s="202"/>
      <c r="C160" s="203"/>
      <c r="D160" s="204" t="s">
        <v>181</v>
      </c>
      <c r="E160" s="203"/>
      <c r="F160" s="206" t="s">
        <v>1206</v>
      </c>
      <c r="G160" s="203"/>
      <c r="H160" s="207">
        <v>23.946</v>
      </c>
      <c r="I160" s="208"/>
      <c r="J160" s="203"/>
      <c r="K160" s="203"/>
      <c r="L160" s="209"/>
      <c r="M160" s="210"/>
      <c r="N160" s="211"/>
      <c r="O160" s="211"/>
      <c r="P160" s="211"/>
      <c r="Q160" s="211"/>
      <c r="R160" s="211"/>
      <c r="S160" s="211"/>
      <c r="T160" s="212"/>
      <c r="AT160" s="213" t="s">
        <v>181</v>
      </c>
      <c r="AU160" s="213" t="s">
        <v>85</v>
      </c>
      <c r="AV160" s="13" t="s">
        <v>87</v>
      </c>
      <c r="AW160" s="13" t="s">
        <v>4</v>
      </c>
      <c r="AX160" s="13" t="s">
        <v>85</v>
      </c>
      <c r="AY160" s="213" t="s">
        <v>160</v>
      </c>
    </row>
    <row r="161" spans="2:63" s="12" customFormat="1" ht="25.9" customHeight="1">
      <c r="B161" s="172"/>
      <c r="C161" s="173"/>
      <c r="D161" s="174" t="s">
        <v>76</v>
      </c>
      <c r="E161" s="175" t="s">
        <v>174</v>
      </c>
      <c r="F161" s="175" t="s">
        <v>175</v>
      </c>
      <c r="G161" s="173"/>
      <c r="H161" s="173"/>
      <c r="I161" s="176"/>
      <c r="J161" s="177">
        <f>BK161</f>
        <v>0</v>
      </c>
      <c r="K161" s="173"/>
      <c r="L161" s="178"/>
      <c r="M161" s="179"/>
      <c r="N161" s="180"/>
      <c r="O161" s="180"/>
      <c r="P161" s="181">
        <f>P162+P165+P171+P185+P187</f>
        <v>0</v>
      </c>
      <c r="Q161" s="180"/>
      <c r="R161" s="181">
        <f>R162+R165+R171+R185+R187</f>
        <v>4.59831505</v>
      </c>
      <c r="S161" s="180"/>
      <c r="T161" s="182">
        <f>T162+T165+T171+T185+T187</f>
        <v>0.14</v>
      </c>
      <c r="AR161" s="183" t="s">
        <v>85</v>
      </c>
      <c r="AT161" s="184" t="s">
        <v>76</v>
      </c>
      <c r="AU161" s="184" t="s">
        <v>77</v>
      </c>
      <c r="AY161" s="183" t="s">
        <v>160</v>
      </c>
      <c r="BK161" s="185">
        <f>BK162+BK165+BK171+BK185+BK187</f>
        <v>0</v>
      </c>
    </row>
    <row r="162" spans="2:63" s="12" customFormat="1" ht="22.9" customHeight="1">
      <c r="B162" s="172"/>
      <c r="C162" s="173"/>
      <c r="D162" s="174" t="s">
        <v>76</v>
      </c>
      <c r="E162" s="200" t="s">
        <v>170</v>
      </c>
      <c r="F162" s="200" t="s">
        <v>672</v>
      </c>
      <c r="G162" s="173"/>
      <c r="H162" s="173"/>
      <c r="I162" s="176"/>
      <c r="J162" s="201">
        <f>BK162</f>
        <v>0</v>
      </c>
      <c r="K162" s="173"/>
      <c r="L162" s="178"/>
      <c r="M162" s="179"/>
      <c r="N162" s="180"/>
      <c r="O162" s="180"/>
      <c r="P162" s="181">
        <f>SUM(P163:P164)</f>
        <v>0</v>
      </c>
      <c r="Q162" s="180"/>
      <c r="R162" s="181">
        <f>SUM(R163:R164)</f>
        <v>0</v>
      </c>
      <c r="S162" s="180"/>
      <c r="T162" s="182">
        <f>SUM(T163:T164)</f>
        <v>0</v>
      </c>
      <c r="AR162" s="183" t="s">
        <v>85</v>
      </c>
      <c r="AT162" s="184" t="s">
        <v>76</v>
      </c>
      <c r="AU162" s="184" t="s">
        <v>85</v>
      </c>
      <c r="AY162" s="183" t="s">
        <v>160</v>
      </c>
      <c r="BK162" s="185">
        <f>SUM(BK163:BK164)</f>
        <v>0</v>
      </c>
    </row>
    <row r="163" spans="1:65" s="2" customFormat="1" ht="16.5" customHeight="1">
      <c r="A163" s="35"/>
      <c r="B163" s="36"/>
      <c r="C163" s="186" t="s">
        <v>316</v>
      </c>
      <c r="D163" s="186" t="s">
        <v>161</v>
      </c>
      <c r="E163" s="187" t="s">
        <v>1207</v>
      </c>
      <c r="F163" s="188" t="s">
        <v>1208</v>
      </c>
      <c r="G163" s="189" t="s">
        <v>210</v>
      </c>
      <c r="H163" s="190">
        <v>61.4</v>
      </c>
      <c r="I163" s="191"/>
      <c r="J163" s="192">
        <f>ROUND(I163*H163,2)</f>
        <v>0</v>
      </c>
      <c r="K163" s="193"/>
      <c r="L163" s="40"/>
      <c r="M163" s="194" t="s">
        <v>1</v>
      </c>
      <c r="N163" s="195" t="s">
        <v>42</v>
      </c>
      <c r="O163" s="72"/>
      <c r="P163" s="196">
        <f>O163*H163</f>
        <v>0</v>
      </c>
      <c r="Q163" s="196">
        <v>0</v>
      </c>
      <c r="R163" s="196">
        <f>Q163*H163</f>
        <v>0</v>
      </c>
      <c r="S163" s="196">
        <v>0</v>
      </c>
      <c r="T163" s="197">
        <f>S163*H163</f>
        <v>0</v>
      </c>
      <c r="U163" s="35"/>
      <c r="V163" s="35"/>
      <c r="W163" s="35"/>
      <c r="X163" s="35"/>
      <c r="Y163" s="35"/>
      <c r="Z163" s="35"/>
      <c r="AA163" s="35"/>
      <c r="AB163" s="35"/>
      <c r="AC163" s="35"/>
      <c r="AD163" s="35"/>
      <c r="AE163" s="35"/>
      <c r="AR163" s="198" t="s">
        <v>165</v>
      </c>
      <c r="AT163" s="198" t="s">
        <v>161</v>
      </c>
      <c r="AU163" s="198" t="s">
        <v>87</v>
      </c>
      <c r="AY163" s="18" t="s">
        <v>160</v>
      </c>
      <c r="BE163" s="199">
        <f>IF(N163="základní",J163,0)</f>
        <v>0</v>
      </c>
      <c r="BF163" s="199">
        <f>IF(N163="snížená",J163,0)</f>
        <v>0</v>
      </c>
      <c r="BG163" s="199">
        <f>IF(N163="zákl. přenesená",J163,0)</f>
        <v>0</v>
      </c>
      <c r="BH163" s="199">
        <f>IF(N163="sníž. přenesená",J163,0)</f>
        <v>0</v>
      </c>
      <c r="BI163" s="199">
        <f>IF(N163="nulová",J163,0)</f>
        <v>0</v>
      </c>
      <c r="BJ163" s="18" t="s">
        <v>85</v>
      </c>
      <c r="BK163" s="199">
        <f>ROUND(I163*H163,2)</f>
        <v>0</v>
      </c>
      <c r="BL163" s="18" t="s">
        <v>165</v>
      </c>
      <c r="BM163" s="198" t="s">
        <v>1209</v>
      </c>
    </row>
    <row r="164" spans="2:51" s="13" customFormat="1" ht="11.25">
      <c r="B164" s="202"/>
      <c r="C164" s="203"/>
      <c r="D164" s="204" t="s">
        <v>181</v>
      </c>
      <c r="E164" s="205" t="s">
        <v>1</v>
      </c>
      <c r="F164" s="206" t="s">
        <v>1210</v>
      </c>
      <c r="G164" s="203"/>
      <c r="H164" s="207">
        <v>61.4</v>
      </c>
      <c r="I164" s="208"/>
      <c r="J164" s="203"/>
      <c r="K164" s="203"/>
      <c r="L164" s="209"/>
      <c r="M164" s="210"/>
      <c r="N164" s="211"/>
      <c r="O164" s="211"/>
      <c r="P164" s="211"/>
      <c r="Q164" s="211"/>
      <c r="R164" s="211"/>
      <c r="S164" s="211"/>
      <c r="T164" s="212"/>
      <c r="AT164" s="213" t="s">
        <v>181</v>
      </c>
      <c r="AU164" s="213" t="s">
        <v>87</v>
      </c>
      <c r="AV164" s="13" t="s">
        <v>87</v>
      </c>
      <c r="AW164" s="13" t="s">
        <v>32</v>
      </c>
      <c r="AX164" s="13" t="s">
        <v>85</v>
      </c>
      <c r="AY164" s="213" t="s">
        <v>160</v>
      </c>
    </row>
    <row r="165" spans="2:63" s="12" customFormat="1" ht="22.9" customHeight="1">
      <c r="B165" s="172"/>
      <c r="C165" s="173"/>
      <c r="D165" s="174" t="s">
        <v>76</v>
      </c>
      <c r="E165" s="200" t="s">
        <v>165</v>
      </c>
      <c r="F165" s="200" t="s">
        <v>897</v>
      </c>
      <c r="G165" s="173"/>
      <c r="H165" s="173"/>
      <c r="I165" s="176"/>
      <c r="J165" s="201">
        <f>BK165</f>
        <v>0</v>
      </c>
      <c r="K165" s="173"/>
      <c r="L165" s="178"/>
      <c r="M165" s="179"/>
      <c r="N165" s="180"/>
      <c r="O165" s="180"/>
      <c r="P165" s="181">
        <f>SUM(P166:P170)</f>
        <v>0</v>
      </c>
      <c r="Q165" s="180"/>
      <c r="R165" s="181">
        <f>SUM(R166:R170)</f>
        <v>0.0506</v>
      </c>
      <c r="S165" s="180"/>
      <c r="T165" s="182">
        <f>SUM(T166:T170)</f>
        <v>0</v>
      </c>
      <c r="AR165" s="183" t="s">
        <v>85</v>
      </c>
      <c r="AT165" s="184" t="s">
        <v>76</v>
      </c>
      <c r="AU165" s="184" t="s">
        <v>85</v>
      </c>
      <c r="AY165" s="183" t="s">
        <v>160</v>
      </c>
      <c r="BK165" s="185">
        <f>SUM(BK166:BK170)</f>
        <v>0</v>
      </c>
    </row>
    <row r="166" spans="1:65" s="2" customFormat="1" ht="21.75" customHeight="1">
      <c r="A166" s="35"/>
      <c r="B166" s="36"/>
      <c r="C166" s="186" t="s">
        <v>320</v>
      </c>
      <c r="D166" s="186" t="s">
        <v>161</v>
      </c>
      <c r="E166" s="187" t="s">
        <v>898</v>
      </c>
      <c r="F166" s="188" t="s">
        <v>899</v>
      </c>
      <c r="G166" s="189" t="s">
        <v>274</v>
      </c>
      <c r="H166" s="190">
        <v>2.763</v>
      </c>
      <c r="I166" s="191"/>
      <c r="J166" s="192">
        <f>ROUND(I166*H166,2)</f>
        <v>0</v>
      </c>
      <c r="K166" s="193"/>
      <c r="L166" s="40"/>
      <c r="M166" s="194" t="s">
        <v>1</v>
      </c>
      <c r="N166" s="195" t="s">
        <v>42</v>
      </c>
      <c r="O166" s="72"/>
      <c r="P166" s="196">
        <f>O166*H166</f>
        <v>0</v>
      </c>
      <c r="Q166" s="196">
        <v>0</v>
      </c>
      <c r="R166" s="196">
        <f>Q166*H166</f>
        <v>0</v>
      </c>
      <c r="S166" s="196">
        <v>0</v>
      </c>
      <c r="T166" s="197">
        <f>S166*H166</f>
        <v>0</v>
      </c>
      <c r="U166" s="35"/>
      <c r="V166" s="35"/>
      <c r="W166" s="35"/>
      <c r="X166" s="35"/>
      <c r="Y166" s="35"/>
      <c r="Z166" s="35"/>
      <c r="AA166" s="35"/>
      <c r="AB166" s="35"/>
      <c r="AC166" s="35"/>
      <c r="AD166" s="35"/>
      <c r="AE166" s="35"/>
      <c r="AR166" s="198" t="s">
        <v>165</v>
      </c>
      <c r="AT166" s="198" t="s">
        <v>161</v>
      </c>
      <c r="AU166" s="198" t="s">
        <v>87</v>
      </c>
      <c r="AY166" s="18" t="s">
        <v>160</v>
      </c>
      <c r="BE166" s="199">
        <f>IF(N166="základní",J166,0)</f>
        <v>0</v>
      </c>
      <c r="BF166" s="199">
        <f>IF(N166="snížená",J166,0)</f>
        <v>0</v>
      </c>
      <c r="BG166" s="199">
        <f>IF(N166="zákl. přenesená",J166,0)</f>
        <v>0</v>
      </c>
      <c r="BH166" s="199">
        <f>IF(N166="sníž. přenesená",J166,0)</f>
        <v>0</v>
      </c>
      <c r="BI166" s="199">
        <f>IF(N166="nulová",J166,0)</f>
        <v>0</v>
      </c>
      <c r="BJ166" s="18" t="s">
        <v>85</v>
      </c>
      <c r="BK166" s="199">
        <f>ROUND(I166*H166,2)</f>
        <v>0</v>
      </c>
      <c r="BL166" s="18" t="s">
        <v>165</v>
      </c>
      <c r="BM166" s="198" t="s">
        <v>900</v>
      </c>
    </row>
    <row r="167" spans="2:51" s="13" customFormat="1" ht="11.25">
      <c r="B167" s="202"/>
      <c r="C167" s="203"/>
      <c r="D167" s="204" t="s">
        <v>181</v>
      </c>
      <c r="E167" s="205" t="s">
        <v>1</v>
      </c>
      <c r="F167" s="206" t="s">
        <v>1211</v>
      </c>
      <c r="G167" s="203"/>
      <c r="H167" s="207">
        <v>2.763</v>
      </c>
      <c r="I167" s="208"/>
      <c r="J167" s="203"/>
      <c r="K167" s="203"/>
      <c r="L167" s="209"/>
      <c r="M167" s="210"/>
      <c r="N167" s="211"/>
      <c r="O167" s="211"/>
      <c r="P167" s="211"/>
      <c r="Q167" s="211"/>
      <c r="R167" s="211"/>
      <c r="S167" s="211"/>
      <c r="T167" s="212"/>
      <c r="AT167" s="213" t="s">
        <v>181</v>
      </c>
      <c r="AU167" s="213" t="s">
        <v>87</v>
      </c>
      <c r="AV167" s="13" t="s">
        <v>87</v>
      </c>
      <c r="AW167" s="13" t="s">
        <v>32</v>
      </c>
      <c r="AX167" s="13" t="s">
        <v>85</v>
      </c>
      <c r="AY167" s="213" t="s">
        <v>160</v>
      </c>
    </row>
    <row r="168" spans="1:65" s="2" customFormat="1" ht="21.75" customHeight="1">
      <c r="A168" s="35"/>
      <c r="B168" s="36"/>
      <c r="C168" s="186" t="s">
        <v>324</v>
      </c>
      <c r="D168" s="186" t="s">
        <v>161</v>
      </c>
      <c r="E168" s="187" t="s">
        <v>1212</v>
      </c>
      <c r="F168" s="188" t="s">
        <v>1213</v>
      </c>
      <c r="G168" s="189" t="s">
        <v>164</v>
      </c>
      <c r="H168" s="190">
        <v>1</v>
      </c>
      <c r="I168" s="191"/>
      <c r="J168" s="192">
        <f>ROUND(I168*H168,2)</f>
        <v>0</v>
      </c>
      <c r="K168" s="193"/>
      <c r="L168" s="40"/>
      <c r="M168" s="194" t="s">
        <v>1</v>
      </c>
      <c r="N168" s="195" t="s">
        <v>42</v>
      </c>
      <c r="O168" s="72"/>
      <c r="P168" s="196">
        <f>O168*H168</f>
        <v>0</v>
      </c>
      <c r="Q168" s="196">
        <v>0.0066</v>
      </c>
      <c r="R168" s="196">
        <f>Q168*H168</f>
        <v>0.0066</v>
      </c>
      <c r="S168" s="196">
        <v>0</v>
      </c>
      <c r="T168" s="197">
        <f>S168*H168</f>
        <v>0</v>
      </c>
      <c r="U168" s="35"/>
      <c r="V168" s="35"/>
      <c r="W168" s="35"/>
      <c r="X168" s="35"/>
      <c r="Y168" s="35"/>
      <c r="Z168" s="35"/>
      <c r="AA168" s="35"/>
      <c r="AB168" s="35"/>
      <c r="AC168" s="35"/>
      <c r="AD168" s="35"/>
      <c r="AE168" s="35"/>
      <c r="AR168" s="198" t="s">
        <v>165</v>
      </c>
      <c r="AT168" s="198" t="s">
        <v>161</v>
      </c>
      <c r="AU168" s="198" t="s">
        <v>87</v>
      </c>
      <c r="AY168" s="18" t="s">
        <v>160</v>
      </c>
      <c r="BE168" s="199">
        <f>IF(N168="základní",J168,0)</f>
        <v>0</v>
      </c>
      <c r="BF168" s="199">
        <f>IF(N168="snížená",J168,0)</f>
        <v>0</v>
      </c>
      <c r="BG168" s="199">
        <f>IF(N168="zákl. přenesená",J168,0)</f>
        <v>0</v>
      </c>
      <c r="BH168" s="199">
        <f>IF(N168="sníž. přenesená",J168,0)</f>
        <v>0</v>
      </c>
      <c r="BI168" s="199">
        <f>IF(N168="nulová",J168,0)</f>
        <v>0</v>
      </c>
      <c r="BJ168" s="18" t="s">
        <v>85</v>
      </c>
      <c r="BK168" s="199">
        <f>ROUND(I168*H168,2)</f>
        <v>0</v>
      </c>
      <c r="BL168" s="18" t="s">
        <v>165</v>
      </c>
      <c r="BM168" s="198" t="s">
        <v>1214</v>
      </c>
    </row>
    <row r="169" spans="2:51" s="13" customFormat="1" ht="11.25">
      <c r="B169" s="202"/>
      <c r="C169" s="203"/>
      <c r="D169" s="204" t="s">
        <v>181</v>
      </c>
      <c r="E169" s="205" t="s">
        <v>1</v>
      </c>
      <c r="F169" s="206" t="s">
        <v>85</v>
      </c>
      <c r="G169" s="203"/>
      <c r="H169" s="207">
        <v>1</v>
      </c>
      <c r="I169" s="208"/>
      <c r="J169" s="203"/>
      <c r="K169" s="203"/>
      <c r="L169" s="209"/>
      <c r="M169" s="210"/>
      <c r="N169" s="211"/>
      <c r="O169" s="211"/>
      <c r="P169" s="211"/>
      <c r="Q169" s="211"/>
      <c r="R169" s="211"/>
      <c r="S169" s="211"/>
      <c r="T169" s="212"/>
      <c r="AT169" s="213" t="s">
        <v>181</v>
      </c>
      <c r="AU169" s="213" t="s">
        <v>87</v>
      </c>
      <c r="AV169" s="13" t="s">
        <v>87</v>
      </c>
      <c r="AW169" s="13" t="s">
        <v>32</v>
      </c>
      <c r="AX169" s="13" t="s">
        <v>85</v>
      </c>
      <c r="AY169" s="213" t="s">
        <v>160</v>
      </c>
    </row>
    <row r="170" spans="1:65" s="2" customFormat="1" ht="16.5" customHeight="1">
      <c r="A170" s="35"/>
      <c r="B170" s="36"/>
      <c r="C170" s="234" t="s">
        <v>7</v>
      </c>
      <c r="D170" s="234" t="s">
        <v>325</v>
      </c>
      <c r="E170" s="235" t="s">
        <v>1215</v>
      </c>
      <c r="F170" s="236" t="s">
        <v>1216</v>
      </c>
      <c r="G170" s="237" t="s">
        <v>164</v>
      </c>
      <c r="H170" s="238">
        <v>1</v>
      </c>
      <c r="I170" s="239"/>
      <c r="J170" s="240">
        <f>ROUND(I170*H170,2)</f>
        <v>0</v>
      </c>
      <c r="K170" s="241"/>
      <c r="L170" s="242"/>
      <c r="M170" s="243" t="s">
        <v>1</v>
      </c>
      <c r="N170" s="244" t="s">
        <v>42</v>
      </c>
      <c r="O170" s="72"/>
      <c r="P170" s="196">
        <f>O170*H170</f>
        <v>0</v>
      </c>
      <c r="Q170" s="196">
        <v>0.044</v>
      </c>
      <c r="R170" s="196">
        <f>Q170*H170</f>
        <v>0.044</v>
      </c>
      <c r="S170" s="196">
        <v>0</v>
      </c>
      <c r="T170" s="197">
        <f>S170*H170</f>
        <v>0</v>
      </c>
      <c r="U170" s="35"/>
      <c r="V170" s="35"/>
      <c r="W170" s="35"/>
      <c r="X170" s="35"/>
      <c r="Y170" s="35"/>
      <c r="Z170" s="35"/>
      <c r="AA170" s="35"/>
      <c r="AB170" s="35"/>
      <c r="AC170" s="35"/>
      <c r="AD170" s="35"/>
      <c r="AE170" s="35"/>
      <c r="AR170" s="198" t="s">
        <v>198</v>
      </c>
      <c r="AT170" s="198" t="s">
        <v>325</v>
      </c>
      <c r="AU170" s="198" t="s">
        <v>87</v>
      </c>
      <c r="AY170" s="18" t="s">
        <v>160</v>
      </c>
      <c r="BE170" s="199">
        <f>IF(N170="základní",J170,0)</f>
        <v>0</v>
      </c>
      <c r="BF170" s="199">
        <f>IF(N170="snížená",J170,0)</f>
        <v>0</v>
      </c>
      <c r="BG170" s="199">
        <f>IF(N170="zákl. přenesená",J170,0)</f>
        <v>0</v>
      </c>
      <c r="BH170" s="199">
        <f>IF(N170="sníž. přenesená",J170,0)</f>
        <v>0</v>
      </c>
      <c r="BI170" s="199">
        <f>IF(N170="nulová",J170,0)</f>
        <v>0</v>
      </c>
      <c r="BJ170" s="18" t="s">
        <v>85</v>
      </c>
      <c r="BK170" s="199">
        <f>ROUND(I170*H170,2)</f>
        <v>0</v>
      </c>
      <c r="BL170" s="18" t="s">
        <v>165</v>
      </c>
      <c r="BM170" s="198" t="s">
        <v>1217</v>
      </c>
    </row>
    <row r="171" spans="2:63" s="12" customFormat="1" ht="22.9" customHeight="1">
      <c r="B171" s="172"/>
      <c r="C171" s="173"/>
      <c r="D171" s="174" t="s">
        <v>76</v>
      </c>
      <c r="E171" s="200" t="s">
        <v>198</v>
      </c>
      <c r="F171" s="200" t="s">
        <v>392</v>
      </c>
      <c r="G171" s="173"/>
      <c r="H171" s="173"/>
      <c r="I171" s="176"/>
      <c r="J171" s="201">
        <f>BK171</f>
        <v>0</v>
      </c>
      <c r="K171" s="173"/>
      <c r="L171" s="178"/>
      <c r="M171" s="179"/>
      <c r="N171" s="180"/>
      <c r="O171" s="180"/>
      <c r="P171" s="181">
        <f>SUM(P172:P184)</f>
        <v>0</v>
      </c>
      <c r="Q171" s="180"/>
      <c r="R171" s="181">
        <f>SUM(R172:R184)</f>
        <v>4.54585505</v>
      </c>
      <c r="S171" s="180"/>
      <c r="T171" s="182">
        <f>SUM(T172:T184)</f>
        <v>0</v>
      </c>
      <c r="AR171" s="183" t="s">
        <v>85</v>
      </c>
      <c r="AT171" s="184" t="s">
        <v>76</v>
      </c>
      <c r="AU171" s="184" t="s">
        <v>85</v>
      </c>
      <c r="AY171" s="183" t="s">
        <v>160</v>
      </c>
      <c r="BK171" s="185">
        <f>SUM(BK172:BK184)</f>
        <v>0</v>
      </c>
    </row>
    <row r="172" spans="1:65" s="2" customFormat="1" ht="16.5" customHeight="1">
      <c r="A172" s="35"/>
      <c r="B172" s="36"/>
      <c r="C172" s="186" t="s">
        <v>337</v>
      </c>
      <c r="D172" s="186" t="s">
        <v>161</v>
      </c>
      <c r="E172" s="187" t="s">
        <v>1218</v>
      </c>
      <c r="F172" s="188" t="s">
        <v>1219</v>
      </c>
      <c r="G172" s="189" t="s">
        <v>210</v>
      </c>
      <c r="H172" s="190">
        <v>30.7</v>
      </c>
      <c r="I172" s="191"/>
      <c r="J172" s="192">
        <f>ROUND(I172*H172,2)</f>
        <v>0</v>
      </c>
      <c r="K172" s="193"/>
      <c r="L172" s="40"/>
      <c r="M172" s="194" t="s">
        <v>1</v>
      </c>
      <c r="N172" s="195" t="s">
        <v>42</v>
      </c>
      <c r="O172" s="72"/>
      <c r="P172" s="196">
        <f>O172*H172</f>
        <v>0</v>
      </c>
      <c r="Q172" s="196">
        <v>1E-05</v>
      </c>
      <c r="R172" s="196">
        <f>Q172*H172</f>
        <v>0.00030700000000000004</v>
      </c>
      <c r="S172" s="196">
        <v>0</v>
      </c>
      <c r="T172" s="197">
        <f>S172*H172</f>
        <v>0</v>
      </c>
      <c r="U172" s="35"/>
      <c r="V172" s="35"/>
      <c r="W172" s="35"/>
      <c r="X172" s="35"/>
      <c r="Y172" s="35"/>
      <c r="Z172" s="35"/>
      <c r="AA172" s="35"/>
      <c r="AB172" s="35"/>
      <c r="AC172" s="35"/>
      <c r="AD172" s="35"/>
      <c r="AE172" s="35"/>
      <c r="AR172" s="198" t="s">
        <v>165</v>
      </c>
      <c r="AT172" s="198" t="s">
        <v>161</v>
      </c>
      <c r="AU172" s="198" t="s">
        <v>87</v>
      </c>
      <c r="AY172" s="18" t="s">
        <v>160</v>
      </c>
      <c r="BE172" s="199">
        <f>IF(N172="základní",J172,0)</f>
        <v>0</v>
      </c>
      <c r="BF172" s="199">
        <f>IF(N172="snížená",J172,0)</f>
        <v>0</v>
      </c>
      <c r="BG172" s="199">
        <f>IF(N172="zákl. přenesená",J172,0)</f>
        <v>0</v>
      </c>
      <c r="BH172" s="199">
        <f>IF(N172="sníž. přenesená",J172,0)</f>
        <v>0</v>
      </c>
      <c r="BI172" s="199">
        <f>IF(N172="nulová",J172,0)</f>
        <v>0</v>
      </c>
      <c r="BJ172" s="18" t="s">
        <v>85</v>
      </c>
      <c r="BK172" s="199">
        <f>ROUND(I172*H172,2)</f>
        <v>0</v>
      </c>
      <c r="BL172" s="18" t="s">
        <v>165</v>
      </c>
      <c r="BM172" s="198" t="s">
        <v>1220</v>
      </c>
    </row>
    <row r="173" spans="1:65" s="2" customFormat="1" ht="16.5" customHeight="1">
      <c r="A173" s="35"/>
      <c r="B173" s="36"/>
      <c r="C173" s="234" t="s">
        <v>342</v>
      </c>
      <c r="D173" s="234" t="s">
        <v>325</v>
      </c>
      <c r="E173" s="235" t="s">
        <v>1221</v>
      </c>
      <c r="F173" s="236" t="s">
        <v>1222</v>
      </c>
      <c r="G173" s="237" t="s">
        <v>210</v>
      </c>
      <c r="H173" s="238">
        <v>31.161</v>
      </c>
      <c r="I173" s="239"/>
      <c r="J173" s="240">
        <f>ROUND(I173*H173,2)</f>
        <v>0</v>
      </c>
      <c r="K173" s="241"/>
      <c r="L173" s="242"/>
      <c r="M173" s="243" t="s">
        <v>1</v>
      </c>
      <c r="N173" s="244" t="s">
        <v>42</v>
      </c>
      <c r="O173" s="72"/>
      <c r="P173" s="196">
        <f>O173*H173</f>
        <v>0</v>
      </c>
      <c r="Q173" s="196">
        <v>0.0029</v>
      </c>
      <c r="R173" s="196">
        <f>Q173*H173</f>
        <v>0.0903669</v>
      </c>
      <c r="S173" s="196">
        <v>0</v>
      </c>
      <c r="T173" s="197">
        <f>S173*H173</f>
        <v>0</v>
      </c>
      <c r="U173" s="35"/>
      <c r="V173" s="35"/>
      <c r="W173" s="35"/>
      <c r="X173" s="35"/>
      <c r="Y173" s="35"/>
      <c r="Z173" s="35"/>
      <c r="AA173" s="35"/>
      <c r="AB173" s="35"/>
      <c r="AC173" s="35"/>
      <c r="AD173" s="35"/>
      <c r="AE173" s="35"/>
      <c r="AR173" s="198" t="s">
        <v>198</v>
      </c>
      <c r="AT173" s="198" t="s">
        <v>325</v>
      </c>
      <c r="AU173" s="198" t="s">
        <v>87</v>
      </c>
      <c r="AY173" s="18" t="s">
        <v>160</v>
      </c>
      <c r="BE173" s="199">
        <f>IF(N173="základní",J173,0)</f>
        <v>0</v>
      </c>
      <c r="BF173" s="199">
        <f>IF(N173="snížená",J173,0)</f>
        <v>0</v>
      </c>
      <c r="BG173" s="199">
        <f>IF(N173="zákl. přenesená",J173,0)</f>
        <v>0</v>
      </c>
      <c r="BH173" s="199">
        <f>IF(N173="sníž. přenesená",J173,0)</f>
        <v>0</v>
      </c>
      <c r="BI173" s="199">
        <f>IF(N173="nulová",J173,0)</f>
        <v>0</v>
      </c>
      <c r="BJ173" s="18" t="s">
        <v>85</v>
      </c>
      <c r="BK173" s="199">
        <f>ROUND(I173*H173,2)</f>
        <v>0</v>
      </c>
      <c r="BL173" s="18" t="s">
        <v>165</v>
      </c>
      <c r="BM173" s="198" t="s">
        <v>1223</v>
      </c>
    </row>
    <row r="174" spans="2:51" s="13" customFormat="1" ht="11.25">
      <c r="B174" s="202"/>
      <c r="C174" s="203"/>
      <c r="D174" s="204" t="s">
        <v>181</v>
      </c>
      <c r="E174" s="203"/>
      <c r="F174" s="206" t="s">
        <v>1224</v>
      </c>
      <c r="G174" s="203"/>
      <c r="H174" s="207">
        <v>31.161</v>
      </c>
      <c r="I174" s="208"/>
      <c r="J174" s="203"/>
      <c r="K174" s="203"/>
      <c r="L174" s="209"/>
      <c r="M174" s="210"/>
      <c r="N174" s="211"/>
      <c r="O174" s="211"/>
      <c r="P174" s="211"/>
      <c r="Q174" s="211"/>
      <c r="R174" s="211"/>
      <c r="S174" s="211"/>
      <c r="T174" s="212"/>
      <c r="AT174" s="213" t="s">
        <v>181</v>
      </c>
      <c r="AU174" s="213" t="s">
        <v>87</v>
      </c>
      <c r="AV174" s="13" t="s">
        <v>87</v>
      </c>
      <c r="AW174" s="13" t="s">
        <v>4</v>
      </c>
      <c r="AX174" s="13" t="s">
        <v>85</v>
      </c>
      <c r="AY174" s="213" t="s">
        <v>160</v>
      </c>
    </row>
    <row r="175" spans="1:65" s="2" customFormat="1" ht="21.75" customHeight="1">
      <c r="A175" s="35"/>
      <c r="B175" s="36"/>
      <c r="C175" s="186" t="s">
        <v>347</v>
      </c>
      <c r="D175" s="186" t="s">
        <v>161</v>
      </c>
      <c r="E175" s="187" t="s">
        <v>1225</v>
      </c>
      <c r="F175" s="188" t="s">
        <v>1226</v>
      </c>
      <c r="G175" s="189" t="s">
        <v>164</v>
      </c>
      <c r="H175" s="190">
        <v>1</v>
      </c>
      <c r="I175" s="191"/>
      <c r="J175" s="192">
        <f aca="true" t="shared" si="0" ref="J175:J180">ROUND(I175*H175,2)</f>
        <v>0</v>
      </c>
      <c r="K175" s="193"/>
      <c r="L175" s="40"/>
      <c r="M175" s="194" t="s">
        <v>1</v>
      </c>
      <c r="N175" s="195" t="s">
        <v>42</v>
      </c>
      <c r="O175" s="72"/>
      <c r="P175" s="196">
        <f aca="true" t="shared" si="1" ref="P175:P180">O175*H175</f>
        <v>0</v>
      </c>
      <c r="Q175" s="196">
        <v>1.92726</v>
      </c>
      <c r="R175" s="196">
        <f aca="true" t="shared" si="2" ref="R175:R180">Q175*H175</f>
        <v>1.92726</v>
      </c>
      <c r="S175" s="196">
        <v>0</v>
      </c>
      <c r="T175" s="197">
        <f aca="true" t="shared" si="3" ref="T175:T180">S175*H175</f>
        <v>0</v>
      </c>
      <c r="U175" s="35"/>
      <c r="V175" s="35"/>
      <c r="W175" s="35"/>
      <c r="X175" s="35"/>
      <c r="Y175" s="35"/>
      <c r="Z175" s="35"/>
      <c r="AA175" s="35"/>
      <c r="AB175" s="35"/>
      <c r="AC175" s="35"/>
      <c r="AD175" s="35"/>
      <c r="AE175" s="35"/>
      <c r="AR175" s="198" t="s">
        <v>165</v>
      </c>
      <c r="AT175" s="198" t="s">
        <v>161</v>
      </c>
      <c r="AU175" s="198" t="s">
        <v>87</v>
      </c>
      <c r="AY175" s="18" t="s">
        <v>160</v>
      </c>
      <c r="BE175" s="199">
        <f aca="true" t="shared" si="4" ref="BE175:BE180">IF(N175="základní",J175,0)</f>
        <v>0</v>
      </c>
      <c r="BF175" s="199">
        <f aca="true" t="shared" si="5" ref="BF175:BF180">IF(N175="snížená",J175,0)</f>
        <v>0</v>
      </c>
      <c r="BG175" s="199">
        <f aca="true" t="shared" si="6" ref="BG175:BG180">IF(N175="zákl. přenesená",J175,0)</f>
        <v>0</v>
      </c>
      <c r="BH175" s="199">
        <f aca="true" t="shared" si="7" ref="BH175:BH180">IF(N175="sníž. přenesená",J175,0)</f>
        <v>0</v>
      </c>
      <c r="BI175" s="199">
        <f aca="true" t="shared" si="8" ref="BI175:BI180">IF(N175="nulová",J175,0)</f>
        <v>0</v>
      </c>
      <c r="BJ175" s="18" t="s">
        <v>85</v>
      </c>
      <c r="BK175" s="199">
        <f aca="true" t="shared" si="9" ref="BK175:BK180">ROUND(I175*H175,2)</f>
        <v>0</v>
      </c>
      <c r="BL175" s="18" t="s">
        <v>165</v>
      </c>
      <c r="BM175" s="198" t="s">
        <v>1227</v>
      </c>
    </row>
    <row r="176" spans="1:65" s="2" customFormat="1" ht="16.5" customHeight="1">
      <c r="A176" s="35"/>
      <c r="B176" s="36"/>
      <c r="C176" s="234" t="s">
        <v>352</v>
      </c>
      <c r="D176" s="234" t="s">
        <v>325</v>
      </c>
      <c r="E176" s="235" t="s">
        <v>1228</v>
      </c>
      <c r="F176" s="236" t="s">
        <v>1229</v>
      </c>
      <c r="G176" s="237" t="s">
        <v>164</v>
      </c>
      <c r="H176" s="238">
        <v>1</v>
      </c>
      <c r="I176" s="239"/>
      <c r="J176" s="240">
        <f t="shared" si="0"/>
        <v>0</v>
      </c>
      <c r="K176" s="241"/>
      <c r="L176" s="242"/>
      <c r="M176" s="243" t="s">
        <v>1</v>
      </c>
      <c r="N176" s="244" t="s">
        <v>42</v>
      </c>
      <c r="O176" s="72"/>
      <c r="P176" s="196">
        <f t="shared" si="1"/>
        <v>0</v>
      </c>
      <c r="Q176" s="196">
        <v>1.363</v>
      </c>
      <c r="R176" s="196">
        <f t="shared" si="2"/>
        <v>1.363</v>
      </c>
      <c r="S176" s="196">
        <v>0</v>
      </c>
      <c r="T176" s="197">
        <f t="shared" si="3"/>
        <v>0</v>
      </c>
      <c r="U176" s="35"/>
      <c r="V176" s="35"/>
      <c r="W176" s="35"/>
      <c r="X176" s="35"/>
      <c r="Y176" s="35"/>
      <c r="Z176" s="35"/>
      <c r="AA176" s="35"/>
      <c r="AB176" s="35"/>
      <c r="AC176" s="35"/>
      <c r="AD176" s="35"/>
      <c r="AE176" s="35"/>
      <c r="AR176" s="198" t="s">
        <v>198</v>
      </c>
      <c r="AT176" s="198" t="s">
        <v>325</v>
      </c>
      <c r="AU176" s="198" t="s">
        <v>87</v>
      </c>
      <c r="AY176" s="18" t="s">
        <v>160</v>
      </c>
      <c r="BE176" s="199">
        <f t="shared" si="4"/>
        <v>0</v>
      </c>
      <c r="BF176" s="199">
        <f t="shared" si="5"/>
        <v>0</v>
      </c>
      <c r="BG176" s="199">
        <f t="shared" si="6"/>
        <v>0</v>
      </c>
      <c r="BH176" s="199">
        <f t="shared" si="7"/>
        <v>0</v>
      </c>
      <c r="BI176" s="199">
        <f t="shared" si="8"/>
        <v>0</v>
      </c>
      <c r="BJ176" s="18" t="s">
        <v>85</v>
      </c>
      <c r="BK176" s="199">
        <f t="shared" si="9"/>
        <v>0</v>
      </c>
      <c r="BL176" s="18" t="s">
        <v>165</v>
      </c>
      <c r="BM176" s="198" t="s">
        <v>1230</v>
      </c>
    </row>
    <row r="177" spans="1:65" s="2" customFormat="1" ht="16.5" customHeight="1">
      <c r="A177" s="35"/>
      <c r="B177" s="36"/>
      <c r="C177" s="234" t="s">
        <v>356</v>
      </c>
      <c r="D177" s="234" t="s">
        <v>325</v>
      </c>
      <c r="E177" s="235" t="s">
        <v>1231</v>
      </c>
      <c r="F177" s="236" t="s">
        <v>1232</v>
      </c>
      <c r="G177" s="237" t="s">
        <v>164</v>
      </c>
      <c r="H177" s="238">
        <v>1</v>
      </c>
      <c r="I177" s="239"/>
      <c r="J177" s="240">
        <f t="shared" si="0"/>
        <v>0</v>
      </c>
      <c r="K177" s="241"/>
      <c r="L177" s="242"/>
      <c r="M177" s="243" t="s">
        <v>1</v>
      </c>
      <c r="N177" s="244" t="s">
        <v>42</v>
      </c>
      <c r="O177" s="72"/>
      <c r="P177" s="196">
        <f t="shared" si="1"/>
        <v>0</v>
      </c>
      <c r="Q177" s="196">
        <v>0.526</v>
      </c>
      <c r="R177" s="196">
        <f t="shared" si="2"/>
        <v>0.526</v>
      </c>
      <c r="S177" s="196">
        <v>0</v>
      </c>
      <c r="T177" s="197">
        <f t="shared" si="3"/>
        <v>0</v>
      </c>
      <c r="U177" s="35"/>
      <c r="V177" s="35"/>
      <c r="W177" s="35"/>
      <c r="X177" s="35"/>
      <c r="Y177" s="35"/>
      <c r="Z177" s="35"/>
      <c r="AA177" s="35"/>
      <c r="AB177" s="35"/>
      <c r="AC177" s="35"/>
      <c r="AD177" s="35"/>
      <c r="AE177" s="35"/>
      <c r="AR177" s="198" t="s">
        <v>198</v>
      </c>
      <c r="AT177" s="198" t="s">
        <v>325</v>
      </c>
      <c r="AU177" s="198" t="s">
        <v>87</v>
      </c>
      <c r="AY177" s="18" t="s">
        <v>160</v>
      </c>
      <c r="BE177" s="199">
        <f t="shared" si="4"/>
        <v>0</v>
      </c>
      <c r="BF177" s="199">
        <f t="shared" si="5"/>
        <v>0</v>
      </c>
      <c r="BG177" s="199">
        <f t="shared" si="6"/>
        <v>0</v>
      </c>
      <c r="BH177" s="199">
        <f t="shared" si="7"/>
        <v>0</v>
      </c>
      <c r="BI177" s="199">
        <f t="shared" si="8"/>
        <v>0</v>
      </c>
      <c r="BJ177" s="18" t="s">
        <v>85</v>
      </c>
      <c r="BK177" s="199">
        <f t="shared" si="9"/>
        <v>0</v>
      </c>
      <c r="BL177" s="18" t="s">
        <v>165</v>
      </c>
      <c r="BM177" s="198" t="s">
        <v>1233</v>
      </c>
    </row>
    <row r="178" spans="1:65" s="2" customFormat="1" ht="16.5" customHeight="1">
      <c r="A178" s="35"/>
      <c r="B178" s="36"/>
      <c r="C178" s="234" t="s">
        <v>361</v>
      </c>
      <c r="D178" s="234" t="s">
        <v>325</v>
      </c>
      <c r="E178" s="235" t="s">
        <v>1234</v>
      </c>
      <c r="F178" s="236" t="s">
        <v>1235</v>
      </c>
      <c r="G178" s="237" t="s">
        <v>164</v>
      </c>
      <c r="H178" s="238">
        <v>1</v>
      </c>
      <c r="I178" s="239"/>
      <c r="J178" s="240">
        <f t="shared" si="0"/>
        <v>0</v>
      </c>
      <c r="K178" s="241"/>
      <c r="L178" s="242"/>
      <c r="M178" s="243" t="s">
        <v>1</v>
      </c>
      <c r="N178" s="244" t="s">
        <v>42</v>
      </c>
      <c r="O178" s="72"/>
      <c r="P178" s="196">
        <f t="shared" si="1"/>
        <v>0</v>
      </c>
      <c r="Q178" s="196">
        <v>0.548</v>
      </c>
      <c r="R178" s="196">
        <f t="shared" si="2"/>
        <v>0.548</v>
      </c>
      <c r="S178" s="196">
        <v>0</v>
      </c>
      <c r="T178" s="197">
        <f t="shared" si="3"/>
        <v>0</v>
      </c>
      <c r="U178" s="35"/>
      <c r="V178" s="35"/>
      <c r="W178" s="35"/>
      <c r="X178" s="35"/>
      <c r="Y178" s="35"/>
      <c r="Z178" s="35"/>
      <c r="AA178" s="35"/>
      <c r="AB178" s="35"/>
      <c r="AC178" s="35"/>
      <c r="AD178" s="35"/>
      <c r="AE178" s="35"/>
      <c r="AR178" s="198" t="s">
        <v>198</v>
      </c>
      <c r="AT178" s="198" t="s">
        <v>325</v>
      </c>
      <c r="AU178" s="198" t="s">
        <v>87</v>
      </c>
      <c r="AY178" s="18" t="s">
        <v>160</v>
      </c>
      <c r="BE178" s="199">
        <f t="shared" si="4"/>
        <v>0</v>
      </c>
      <c r="BF178" s="199">
        <f t="shared" si="5"/>
        <v>0</v>
      </c>
      <c r="BG178" s="199">
        <f t="shared" si="6"/>
        <v>0</v>
      </c>
      <c r="BH178" s="199">
        <f t="shared" si="7"/>
        <v>0</v>
      </c>
      <c r="BI178" s="199">
        <f t="shared" si="8"/>
        <v>0</v>
      </c>
      <c r="BJ178" s="18" t="s">
        <v>85</v>
      </c>
      <c r="BK178" s="199">
        <f t="shared" si="9"/>
        <v>0</v>
      </c>
      <c r="BL178" s="18" t="s">
        <v>165</v>
      </c>
      <c r="BM178" s="198" t="s">
        <v>1236</v>
      </c>
    </row>
    <row r="179" spans="1:65" s="2" customFormat="1" ht="16.5" customHeight="1">
      <c r="A179" s="35"/>
      <c r="B179" s="36"/>
      <c r="C179" s="186" t="s">
        <v>315</v>
      </c>
      <c r="D179" s="186" t="s">
        <v>161</v>
      </c>
      <c r="E179" s="187" t="s">
        <v>1237</v>
      </c>
      <c r="F179" s="188" t="s">
        <v>1238</v>
      </c>
      <c r="G179" s="189" t="s">
        <v>164</v>
      </c>
      <c r="H179" s="190">
        <v>1</v>
      </c>
      <c r="I179" s="191"/>
      <c r="J179" s="192">
        <f t="shared" si="0"/>
        <v>0</v>
      </c>
      <c r="K179" s="193"/>
      <c r="L179" s="40"/>
      <c r="M179" s="194" t="s">
        <v>1</v>
      </c>
      <c r="N179" s="195" t="s">
        <v>42</v>
      </c>
      <c r="O179" s="72"/>
      <c r="P179" s="196">
        <f t="shared" si="1"/>
        <v>0</v>
      </c>
      <c r="Q179" s="196">
        <v>0.00702</v>
      </c>
      <c r="R179" s="196">
        <f t="shared" si="2"/>
        <v>0.00702</v>
      </c>
      <c r="S179" s="196">
        <v>0</v>
      </c>
      <c r="T179" s="197">
        <f t="shared" si="3"/>
        <v>0</v>
      </c>
      <c r="U179" s="35"/>
      <c r="V179" s="35"/>
      <c r="W179" s="35"/>
      <c r="X179" s="35"/>
      <c r="Y179" s="35"/>
      <c r="Z179" s="35"/>
      <c r="AA179" s="35"/>
      <c r="AB179" s="35"/>
      <c r="AC179" s="35"/>
      <c r="AD179" s="35"/>
      <c r="AE179" s="35"/>
      <c r="AR179" s="198" t="s">
        <v>165</v>
      </c>
      <c r="AT179" s="198" t="s">
        <v>161</v>
      </c>
      <c r="AU179" s="198" t="s">
        <v>87</v>
      </c>
      <c r="AY179" s="18" t="s">
        <v>160</v>
      </c>
      <c r="BE179" s="199">
        <f t="shared" si="4"/>
        <v>0</v>
      </c>
      <c r="BF179" s="199">
        <f t="shared" si="5"/>
        <v>0</v>
      </c>
      <c r="BG179" s="199">
        <f t="shared" si="6"/>
        <v>0</v>
      </c>
      <c r="BH179" s="199">
        <f t="shared" si="7"/>
        <v>0</v>
      </c>
      <c r="BI179" s="199">
        <f t="shared" si="8"/>
        <v>0</v>
      </c>
      <c r="BJ179" s="18" t="s">
        <v>85</v>
      </c>
      <c r="BK179" s="199">
        <f t="shared" si="9"/>
        <v>0</v>
      </c>
      <c r="BL179" s="18" t="s">
        <v>165</v>
      </c>
      <c r="BM179" s="198" t="s">
        <v>1239</v>
      </c>
    </row>
    <row r="180" spans="1:65" s="2" customFormat="1" ht="16.5" customHeight="1">
      <c r="A180" s="35"/>
      <c r="B180" s="36"/>
      <c r="C180" s="234" t="s">
        <v>370</v>
      </c>
      <c r="D180" s="234" t="s">
        <v>325</v>
      </c>
      <c r="E180" s="235" t="s">
        <v>1240</v>
      </c>
      <c r="F180" s="236" t="s">
        <v>1241</v>
      </c>
      <c r="G180" s="237" t="s">
        <v>164</v>
      </c>
      <c r="H180" s="238">
        <v>1</v>
      </c>
      <c r="I180" s="239"/>
      <c r="J180" s="240">
        <f t="shared" si="0"/>
        <v>0</v>
      </c>
      <c r="K180" s="241"/>
      <c r="L180" s="242"/>
      <c r="M180" s="243" t="s">
        <v>1</v>
      </c>
      <c r="N180" s="244" t="s">
        <v>42</v>
      </c>
      <c r="O180" s="72"/>
      <c r="P180" s="196">
        <f t="shared" si="1"/>
        <v>0</v>
      </c>
      <c r="Q180" s="196">
        <v>0.081</v>
      </c>
      <c r="R180" s="196">
        <f t="shared" si="2"/>
        <v>0.081</v>
      </c>
      <c r="S180" s="196">
        <v>0</v>
      </c>
      <c r="T180" s="197">
        <f t="shared" si="3"/>
        <v>0</v>
      </c>
      <c r="U180" s="35"/>
      <c r="V180" s="35"/>
      <c r="W180" s="35"/>
      <c r="X180" s="35"/>
      <c r="Y180" s="35"/>
      <c r="Z180" s="35"/>
      <c r="AA180" s="35"/>
      <c r="AB180" s="35"/>
      <c r="AC180" s="35"/>
      <c r="AD180" s="35"/>
      <c r="AE180" s="35"/>
      <c r="AR180" s="198" t="s">
        <v>198</v>
      </c>
      <c r="AT180" s="198" t="s">
        <v>325</v>
      </c>
      <c r="AU180" s="198" t="s">
        <v>87</v>
      </c>
      <c r="AY180" s="18" t="s">
        <v>160</v>
      </c>
      <c r="BE180" s="199">
        <f t="shared" si="4"/>
        <v>0</v>
      </c>
      <c r="BF180" s="199">
        <f t="shared" si="5"/>
        <v>0</v>
      </c>
      <c r="BG180" s="199">
        <f t="shared" si="6"/>
        <v>0</v>
      </c>
      <c r="BH180" s="199">
        <f t="shared" si="7"/>
        <v>0</v>
      </c>
      <c r="BI180" s="199">
        <f t="shared" si="8"/>
        <v>0</v>
      </c>
      <c r="BJ180" s="18" t="s">
        <v>85</v>
      </c>
      <c r="BK180" s="199">
        <f t="shared" si="9"/>
        <v>0</v>
      </c>
      <c r="BL180" s="18" t="s">
        <v>165</v>
      </c>
      <c r="BM180" s="198" t="s">
        <v>1242</v>
      </c>
    </row>
    <row r="181" spans="1:47" s="2" customFormat="1" ht="19.5">
      <c r="A181" s="35"/>
      <c r="B181" s="36"/>
      <c r="C181" s="37"/>
      <c r="D181" s="204" t="s">
        <v>187</v>
      </c>
      <c r="E181" s="37"/>
      <c r="F181" s="214" t="s">
        <v>1243</v>
      </c>
      <c r="G181" s="37"/>
      <c r="H181" s="37"/>
      <c r="I181" s="215"/>
      <c r="J181" s="37"/>
      <c r="K181" s="37"/>
      <c r="L181" s="40"/>
      <c r="M181" s="216"/>
      <c r="N181" s="217"/>
      <c r="O181" s="72"/>
      <c r="P181" s="72"/>
      <c r="Q181" s="72"/>
      <c r="R181" s="72"/>
      <c r="S181" s="72"/>
      <c r="T181" s="73"/>
      <c r="U181" s="35"/>
      <c r="V181" s="35"/>
      <c r="W181" s="35"/>
      <c r="X181" s="35"/>
      <c r="Y181" s="35"/>
      <c r="Z181" s="35"/>
      <c r="AA181" s="35"/>
      <c r="AB181" s="35"/>
      <c r="AC181" s="35"/>
      <c r="AD181" s="35"/>
      <c r="AE181" s="35"/>
      <c r="AT181" s="18" t="s">
        <v>187</v>
      </c>
      <c r="AU181" s="18" t="s">
        <v>87</v>
      </c>
    </row>
    <row r="182" spans="1:65" s="2" customFormat="1" ht="16.5" customHeight="1">
      <c r="A182" s="35"/>
      <c r="B182" s="36"/>
      <c r="C182" s="186" t="s">
        <v>375</v>
      </c>
      <c r="D182" s="186" t="s">
        <v>161</v>
      </c>
      <c r="E182" s="187" t="s">
        <v>1059</v>
      </c>
      <c r="F182" s="188" t="s">
        <v>1060</v>
      </c>
      <c r="G182" s="189" t="s">
        <v>210</v>
      </c>
      <c r="H182" s="190">
        <v>32.235</v>
      </c>
      <c r="I182" s="191"/>
      <c r="J182" s="192">
        <f>ROUND(I182*H182,2)</f>
        <v>0</v>
      </c>
      <c r="K182" s="193"/>
      <c r="L182" s="40"/>
      <c r="M182" s="194" t="s">
        <v>1</v>
      </c>
      <c r="N182" s="195" t="s">
        <v>42</v>
      </c>
      <c r="O182" s="72"/>
      <c r="P182" s="196">
        <f>O182*H182</f>
        <v>0</v>
      </c>
      <c r="Q182" s="196">
        <v>9E-05</v>
      </c>
      <c r="R182" s="196">
        <f>Q182*H182</f>
        <v>0.0029011500000000003</v>
      </c>
      <c r="S182" s="196">
        <v>0</v>
      </c>
      <c r="T182" s="197">
        <f>S182*H182</f>
        <v>0</v>
      </c>
      <c r="U182" s="35"/>
      <c r="V182" s="35"/>
      <c r="W182" s="35"/>
      <c r="X182" s="35"/>
      <c r="Y182" s="35"/>
      <c r="Z182" s="35"/>
      <c r="AA182" s="35"/>
      <c r="AB182" s="35"/>
      <c r="AC182" s="35"/>
      <c r="AD182" s="35"/>
      <c r="AE182" s="35"/>
      <c r="AR182" s="198" t="s">
        <v>165</v>
      </c>
      <c r="AT182" s="198" t="s">
        <v>161</v>
      </c>
      <c r="AU182" s="198" t="s">
        <v>87</v>
      </c>
      <c r="AY182" s="18" t="s">
        <v>160</v>
      </c>
      <c r="BE182" s="199">
        <f>IF(N182="základní",J182,0)</f>
        <v>0</v>
      </c>
      <c r="BF182" s="199">
        <f>IF(N182="snížená",J182,0)</f>
        <v>0</v>
      </c>
      <c r="BG182" s="199">
        <f>IF(N182="zákl. přenesená",J182,0)</f>
        <v>0</v>
      </c>
      <c r="BH182" s="199">
        <f>IF(N182="sníž. přenesená",J182,0)</f>
        <v>0</v>
      </c>
      <c r="BI182" s="199">
        <f>IF(N182="nulová",J182,0)</f>
        <v>0</v>
      </c>
      <c r="BJ182" s="18" t="s">
        <v>85</v>
      </c>
      <c r="BK182" s="199">
        <f>ROUND(I182*H182,2)</f>
        <v>0</v>
      </c>
      <c r="BL182" s="18" t="s">
        <v>165</v>
      </c>
      <c r="BM182" s="198" t="s">
        <v>1244</v>
      </c>
    </row>
    <row r="183" spans="2:51" s="13" customFormat="1" ht="11.25">
      <c r="B183" s="202"/>
      <c r="C183" s="203"/>
      <c r="D183" s="204" t="s">
        <v>181</v>
      </c>
      <c r="E183" s="205" t="s">
        <v>1</v>
      </c>
      <c r="F183" s="206" t="s">
        <v>1245</v>
      </c>
      <c r="G183" s="203"/>
      <c r="H183" s="207">
        <v>30.7</v>
      </c>
      <c r="I183" s="208"/>
      <c r="J183" s="203"/>
      <c r="K183" s="203"/>
      <c r="L183" s="209"/>
      <c r="M183" s="210"/>
      <c r="N183" s="211"/>
      <c r="O183" s="211"/>
      <c r="P183" s="211"/>
      <c r="Q183" s="211"/>
      <c r="R183" s="211"/>
      <c r="S183" s="211"/>
      <c r="T183" s="212"/>
      <c r="AT183" s="213" t="s">
        <v>181</v>
      </c>
      <c r="AU183" s="213" t="s">
        <v>87</v>
      </c>
      <c r="AV183" s="13" t="s">
        <v>87</v>
      </c>
      <c r="AW183" s="13" t="s">
        <v>32</v>
      </c>
      <c r="AX183" s="13" t="s">
        <v>85</v>
      </c>
      <c r="AY183" s="213" t="s">
        <v>160</v>
      </c>
    </row>
    <row r="184" spans="2:51" s="13" customFormat="1" ht="11.25">
      <c r="B184" s="202"/>
      <c r="C184" s="203"/>
      <c r="D184" s="204" t="s">
        <v>181</v>
      </c>
      <c r="E184" s="203"/>
      <c r="F184" s="206" t="s">
        <v>1246</v>
      </c>
      <c r="G184" s="203"/>
      <c r="H184" s="207">
        <v>32.235</v>
      </c>
      <c r="I184" s="208"/>
      <c r="J184" s="203"/>
      <c r="K184" s="203"/>
      <c r="L184" s="209"/>
      <c r="M184" s="210"/>
      <c r="N184" s="211"/>
      <c r="O184" s="211"/>
      <c r="P184" s="211"/>
      <c r="Q184" s="211"/>
      <c r="R184" s="211"/>
      <c r="S184" s="211"/>
      <c r="T184" s="212"/>
      <c r="AT184" s="213" t="s">
        <v>181</v>
      </c>
      <c r="AU184" s="213" t="s">
        <v>87</v>
      </c>
      <c r="AV184" s="13" t="s">
        <v>87</v>
      </c>
      <c r="AW184" s="13" t="s">
        <v>4</v>
      </c>
      <c r="AX184" s="13" t="s">
        <v>85</v>
      </c>
      <c r="AY184" s="213" t="s">
        <v>160</v>
      </c>
    </row>
    <row r="185" spans="2:63" s="12" customFormat="1" ht="22.9" customHeight="1">
      <c r="B185" s="172"/>
      <c r="C185" s="173"/>
      <c r="D185" s="174" t="s">
        <v>76</v>
      </c>
      <c r="E185" s="200" t="s">
        <v>158</v>
      </c>
      <c r="F185" s="200" t="s">
        <v>159</v>
      </c>
      <c r="G185" s="173"/>
      <c r="H185" s="173"/>
      <c r="I185" s="176"/>
      <c r="J185" s="201">
        <f>BK185</f>
        <v>0</v>
      </c>
      <c r="K185" s="173"/>
      <c r="L185" s="178"/>
      <c r="M185" s="179"/>
      <c r="N185" s="180"/>
      <c r="O185" s="180"/>
      <c r="P185" s="181">
        <f>P186</f>
        <v>0</v>
      </c>
      <c r="Q185" s="180"/>
      <c r="R185" s="181">
        <f>R186</f>
        <v>0.00186</v>
      </c>
      <c r="S185" s="180"/>
      <c r="T185" s="182">
        <f>T186</f>
        <v>0.14</v>
      </c>
      <c r="AR185" s="183" t="s">
        <v>85</v>
      </c>
      <c r="AT185" s="184" t="s">
        <v>76</v>
      </c>
      <c r="AU185" s="184" t="s">
        <v>85</v>
      </c>
      <c r="AY185" s="183" t="s">
        <v>160</v>
      </c>
      <c r="BK185" s="185">
        <f>BK186</f>
        <v>0</v>
      </c>
    </row>
    <row r="186" spans="1:65" s="2" customFormat="1" ht="16.5" customHeight="1">
      <c r="A186" s="35"/>
      <c r="B186" s="36"/>
      <c r="C186" s="186" t="s">
        <v>379</v>
      </c>
      <c r="D186" s="186" t="s">
        <v>161</v>
      </c>
      <c r="E186" s="187" t="s">
        <v>1247</v>
      </c>
      <c r="F186" s="188" t="s">
        <v>1248</v>
      </c>
      <c r="G186" s="189" t="s">
        <v>164</v>
      </c>
      <c r="H186" s="190">
        <v>2</v>
      </c>
      <c r="I186" s="191"/>
      <c r="J186" s="192">
        <f>ROUND(I186*H186,2)</f>
        <v>0</v>
      </c>
      <c r="K186" s="193"/>
      <c r="L186" s="40"/>
      <c r="M186" s="194" t="s">
        <v>1</v>
      </c>
      <c r="N186" s="195" t="s">
        <v>42</v>
      </c>
      <c r="O186" s="72"/>
      <c r="P186" s="196">
        <f>O186*H186</f>
        <v>0</v>
      </c>
      <c r="Q186" s="196">
        <v>0.00093</v>
      </c>
      <c r="R186" s="196">
        <f>Q186*H186</f>
        <v>0.00186</v>
      </c>
      <c r="S186" s="196">
        <v>0.07</v>
      </c>
      <c r="T186" s="197">
        <f>S186*H186</f>
        <v>0.14</v>
      </c>
      <c r="U186" s="35"/>
      <c r="V186" s="35"/>
      <c r="W186" s="35"/>
      <c r="X186" s="35"/>
      <c r="Y186" s="35"/>
      <c r="Z186" s="35"/>
      <c r="AA186" s="35"/>
      <c r="AB186" s="35"/>
      <c r="AC186" s="35"/>
      <c r="AD186" s="35"/>
      <c r="AE186" s="35"/>
      <c r="AR186" s="198" t="s">
        <v>165</v>
      </c>
      <c r="AT186" s="198" t="s">
        <v>161</v>
      </c>
      <c r="AU186" s="198" t="s">
        <v>87</v>
      </c>
      <c r="AY186" s="18" t="s">
        <v>160</v>
      </c>
      <c r="BE186" s="199">
        <f>IF(N186="základní",J186,0)</f>
        <v>0</v>
      </c>
      <c r="BF186" s="199">
        <f>IF(N186="snížená",J186,0)</f>
        <v>0</v>
      </c>
      <c r="BG186" s="199">
        <f>IF(N186="zákl. přenesená",J186,0)</f>
        <v>0</v>
      </c>
      <c r="BH186" s="199">
        <f>IF(N186="sníž. přenesená",J186,0)</f>
        <v>0</v>
      </c>
      <c r="BI186" s="199">
        <f>IF(N186="nulová",J186,0)</f>
        <v>0</v>
      </c>
      <c r="BJ186" s="18" t="s">
        <v>85</v>
      </c>
      <c r="BK186" s="199">
        <f>ROUND(I186*H186,2)</f>
        <v>0</v>
      </c>
      <c r="BL186" s="18" t="s">
        <v>165</v>
      </c>
      <c r="BM186" s="198" t="s">
        <v>1249</v>
      </c>
    </row>
    <row r="187" spans="2:63" s="12" customFormat="1" ht="22.9" customHeight="1">
      <c r="B187" s="172"/>
      <c r="C187" s="173"/>
      <c r="D187" s="174" t="s">
        <v>76</v>
      </c>
      <c r="E187" s="200" t="s">
        <v>555</v>
      </c>
      <c r="F187" s="200" t="s">
        <v>556</v>
      </c>
      <c r="G187" s="173"/>
      <c r="H187" s="173"/>
      <c r="I187" s="176"/>
      <c r="J187" s="201">
        <f>BK187</f>
        <v>0</v>
      </c>
      <c r="K187" s="173"/>
      <c r="L187" s="178"/>
      <c r="M187" s="179"/>
      <c r="N187" s="180"/>
      <c r="O187" s="180"/>
      <c r="P187" s="181">
        <f>SUM(P188:P189)</f>
        <v>0</v>
      </c>
      <c r="Q187" s="180"/>
      <c r="R187" s="181">
        <f>SUM(R188:R189)</f>
        <v>0</v>
      </c>
      <c r="S187" s="180"/>
      <c r="T187" s="182">
        <f>SUM(T188:T189)</f>
        <v>0</v>
      </c>
      <c r="AR187" s="183" t="s">
        <v>85</v>
      </c>
      <c r="AT187" s="184" t="s">
        <v>76</v>
      </c>
      <c r="AU187" s="184" t="s">
        <v>85</v>
      </c>
      <c r="AY187" s="183" t="s">
        <v>160</v>
      </c>
      <c r="BK187" s="185">
        <f>SUM(BK188:BK189)</f>
        <v>0</v>
      </c>
    </row>
    <row r="188" spans="1:65" s="2" customFormat="1" ht="21.75" customHeight="1">
      <c r="A188" s="35"/>
      <c r="B188" s="36"/>
      <c r="C188" s="186" t="s">
        <v>333</v>
      </c>
      <c r="D188" s="186" t="s">
        <v>161</v>
      </c>
      <c r="E188" s="187" t="s">
        <v>1167</v>
      </c>
      <c r="F188" s="188" t="s">
        <v>1168</v>
      </c>
      <c r="G188" s="189" t="s">
        <v>217</v>
      </c>
      <c r="H188" s="190">
        <v>34.748</v>
      </c>
      <c r="I188" s="191"/>
      <c r="J188" s="192">
        <f>ROUND(I188*H188,2)</f>
        <v>0</v>
      </c>
      <c r="K188" s="193"/>
      <c r="L188" s="40"/>
      <c r="M188" s="194" t="s">
        <v>1</v>
      </c>
      <c r="N188" s="195" t="s">
        <v>42</v>
      </c>
      <c r="O188" s="72"/>
      <c r="P188" s="196">
        <f>O188*H188</f>
        <v>0</v>
      </c>
      <c r="Q188" s="196">
        <v>0</v>
      </c>
      <c r="R188" s="196">
        <f>Q188*H188</f>
        <v>0</v>
      </c>
      <c r="S188" s="196">
        <v>0</v>
      </c>
      <c r="T188" s="197">
        <f>S188*H188</f>
        <v>0</v>
      </c>
      <c r="U188" s="35"/>
      <c r="V188" s="35"/>
      <c r="W188" s="35"/>
      <c r="X188" s="35"/>
      <c r="Y188" s="35"/>
      <c r="Z188" s="35"/>
      <c r="AA188" s="35"/>
      <c r="AB188" s="35"/>
      <c r="AC188" s="35"/>
      <c r="AD188" s="35"/>
      <c r="AE188" s="35"/>
      <c r="AR188" s="198" t="s">
        <v>165</v>
      </c>
      <c r="AT188" s="198" t="s">
        <v>161</v>
      </c>
      <c r="AU188" s="198" t="s">
        <v>87</v>
      </c>
      <c r="AY188" s="18" t="s">
        <v>160</v>
      </c>
      <c r="BE188" s="199">
        <f>IF(N188="základní",J188,0)</f>
        <v>0</v>
      </c>
      <c r="BF188" s="199">
        <f>IF(N188="snížená",J188,0)</f>
        <v>0</v>
      </c>
      <c r="BG188" s="199">
        <f>IF(N188="zákl. přenesená",J188,0)</f>
        <v>0</v>
      </c>
      <c r="BH188" s="199">
        <f>IF(N188="sníž. přenesená",J188,0)</f>
        <v>0</v>
      </c>
      <c r="BI188" s="199">
        <f>IF(N188="nulová",J188,0)</f>
        <v>0</v>
      </c>
      <c r="BJ188" s="18" t="s">
        <v>85</v>
      </c>
      <c r="BK188" s="199">
        <f>ROUND(I188*H188,2)</f>
        <v>0</v>
      </c>
      <c r="BL188" s="18" t="s">
        <v>165</v>
      </c>
      <c r="BM188" s="198" t="s">
        <v>1250</v>
      </c>
    </row>
    <row r="189" spans="1:65" s="2" customFormat="1" ht="21.75" customHeight="1">
      <c r="A189" s="35"/>
      <c r="B189" s="36"/>
      <c r="C189" s="186" t="s">
        <v>387</v>
      </c>
      <c r="D189" s="186" t="s">
        <v>161</v>
      </c>
      <c r="E189" s="187" t="s">
        <v>1170</v>
      </c>
      <c r="F189" s="188" t="s">
        <v>1171</v>
      </c>
      <c r="G189" s="189" t="s">
        <v>217</v>
      </c>
      <c r="H189" s="190">
        <v>34.748</v>
      </c>
      <c r="I189" s="191"/>
      <c r="J189" s="192">
        <f>ROUND(I189*H189,2)</f>
        <v>0</v>
      </c>
      <c r="K189" s="193"/>
      <c r="L189" s="40"/>
      <c r="M189" s="194" t="s">
        <v>1</v>
      </c>
      <c r="N189" s="195" t="s">
        <v>42</v>
      </c>
      <c r="O189" s="72"/>
      <c r="P189" s="196">
        <f>O189*H189</f>
        <v>0</v>
      </c>
      <c r="Q189" s="196">
        <v>0</v>
      </c>
      <c r="R189" s="196">
        <f>Q189*H189</f>
        <v>0</v>
      </c>
      <c r="S189" s="196">
        <v>0</v>
      </c>
      <c r="T189" s="197">
        <f>S189*H189</f>
        <v>0</v>
      </c>
      <c r="U189" s="35"/>
      <c r="V189" s="35"/>
      <c r="W189" s="35"/>
      <c r="X189" s="35"/>
      <c r="Y189" s="35"/>
      <c r="Z189" s="35"/>
      <c r="AA189" s="35"/>
      <c r="AB189" s="35"/>
      <c r="AC189" s="35"/>
      <c r="AD189" s="35"/>
      <c r="AE189" s="35"/>
      <c r="AR189" s="198" t="s">
        <v>165</v>
      </c>
      <c r="AT189" s="198" t="s">
        <v>161</v>
      </c>
      <c r="AU189" s="198" t="s">
        <v>87</v>
      </c>
      <c r="AY189" s="18" t="s">
        <v>160</v>
      </c>
      <c r="BE189" s="199">
        <f>IF(N189="základní",J189,0)</f>
        <v>0</v>
      </c>
      <c r="BF189" s="199">
        <f>IF(N189="snížená",J189,0)</f>
        <v>0</v>
      </c>
      <c r="BG189" s="199">
        <f>IF(N189="zákl. přenesená",J189,0)</f>
        <v>0</v>
      </c>
      <c r="BH189" s="199">
        <f>IF(N189="sníž. přenesená",J189,0)</f>
        <v>0</v>
      </c>
      <c r="BI189" s="199">
        <f>IF(N189="nulová",J189,0)</f>
        <v>0</v>
      </c>
      <c r="BJ189" s="18" t="s">
        <v>85</v>
      </c>
      <c r="BK189" s="199">
        <f>ROUND(I189*H189,2)</f>
        <v>0</v>
      </c>
      <c r="BL189" s="18" t="s">
        <v>165</v>
      </c>
      <c r="BM189" s="198" t="s">
        <v>1251</v>
      </c>
    </row>
    <row r="190" spans="2:63" s="12" customFormat="1" ht="25.9" customHeight="1">
      <c r="B190" s="172"/>
      <c r="C190" s="173"/>
      <c r="D190" s="174" t="s">
        <v>76</v>
      </c>
      <c r="E190" s="175" t="s">
        <v>1094</v>
      </c>
      <c r="F190" s="175" t="s">
        <v>1095</v>
      </c>
      <c r="G190" s="173"/>
      <c r="H190" s="173"/>
      <c r="I190" s="176"/>
      <c r="J190" s="177">
        <f>BK190</f>
        <v>0</v>
      </c>
      <c r="K190" s="173"/>
      <c r="L190" s="178"/>
      <c r="M190" s="179"/>
      <c r="N190" s="180"/>
      <c r="O190" s="180"/>
      <c r="P190" s="181">
        <f>SUM(P191:P195)</f>
        <v>0</v>
      </c>
      <c r="Q190" s="180"/>
      <c r="R190" s="181">
        <f>SUM(R191:R195)</f>
        <v>5.5210799999999995</v>
      </c>
      <c r="S190" s="180"/>
      <c r="T190" s="182">
        <f>SUM(T191:T195)</f>
        <v>0</v>
      </c>
      <c r="AR190" s="183" t="s">
        <v>87</v>
      </c>
      <c r="AT190" s="184" t="s">
        <v>76</v>
      </c>
      <c r="AU190" s="184" t="s">
        <v>77</v>
      </c>
      <c r="AY190" s="183" t="s">
        <v>160</v>
      </c>
      <c r="BK190" s="185">
        <f>SUM(BK191:BK195)</f>
        <v>0</v>
      </c>
    </row>
    <row r="191" spans="1:65" s="2" customFormat="1" ht="16.5" customHeight="1">
      <c r="A191" s="35"/>
      <c r="B191" s="36"/>
      <c r="C191" s="186" t="s">
        <v>393</v>
      </c>
      <c r="D191" s="186" t="s">
        <v>161</v>
      </c>
      <c r="E191" s="187" t="s">
        <v>1252</v>
      </c>
      <c r="F191" s="188" t="s">
        <v>1253</v>
      </c>
      <c r="G191" s="189" t="s">
        <v>210</v>
      </c>
      <c r="H191" s="190">
        <v>30.7</v>
      </c>
      <c r="I191" s="191"/>
      <c r="J191" s="192">
        <f>ROUND(I191*H191,2)</f>
        <v>0</v>
      </c>
      <c r="K191" s="193"/>
      <c r="L191" s="40"/>
      <c r="M191" s="194" t="s">
        <v>1</v>
      </c>
      <c r="N191" s="195" t="s">
        <v>42</v>
      </c>
      <c r="O191" s="72"/>
      <c r="P191" s="196">
        <f>O191*H191</f>
        <v>0</v>
      </c>
      <c r="Q191" s="196">
        <v>0</v>
      </c>
      <c r="R191" s="196">
        <f>Q191*H191</f>
        <v>0</v>
      </c>
      <c r="S191" s="196">
        <v>0</v>
      </c>
      <c r="T191" s="197">
        <f>S191*H191</f>
        <v>0</v>
      </c>
      <c r="U191" s="35"/>
      <c r="V191" s="35"/>
      <c r="W191" s="35"/>
      <c r="X191" s="35"/>
      <c r="Y191" s="35"/>
      <c r="Z191" s="35"/>
      <c r="AA191" s="35"/>
      <c r="AB191" s="35"/>
      <c r="AC191" s="35"/>
      <c r="AD191" s="35"/>
      <c r="AE191" s="35"/>
      <c r="AR191" s="198" t="s">
        <v>237</v>
      </c>
      <c r="AT191" s="198" t="s">
        <v>161</v>
      </c>
      <c r="AU191" s="198" t="s">
        <v>85</v>
      </c>
      <c r="AY191" s="18" t="s">
        <v>160</v>
      </c>
      <c r="BE191" s="199">
        <f>IF(N191="základní",J191,0)</f>
        <v>0</v>
      </c>
      <c r="BF191" s="199">
        <f>IF(N191="snížená",J191,0)</f>
        <v>0</v>
      </c>
      <c r="BG191" s="199">
        <f>IF(N191="zákl. přenesená",J191,0)</f>
        <v>0</v>
      </c>
      <c r="BH191" s="199">
        <f>IF(N191="sníž. přenesená",J191,0)</f>
        <v>0</v>
      </c>
      <c r="BI191" s="199">
        <f>IF(N191="nulová",J191,0)</f>
        <v>0</v>
      </c>
      <c r="BJ191" s="18" t="s">
        <v>85</v>
      </c>
      <c r="BK191" s="199">
        <f>ROUND(I191*H191,2)</f>
        <v>0</v>
      </c>
      <c r="BL191" s="18" t="s">
        <v>237</v>
      </c>
      <c r="BM191" s="198" t="s">
        <v>1254</v>
      </c>
    </row>
    <row r="192" spans="2:51" s="13" customFormat="1" ht="11.25">
      <c r="B192" s="202"/>
      <c r="C192" s="203"/>
      <c r="D192" s="204" t="s">
        <v>181</v>
      </c>
      <c r="E192" s="205" t="s">
        <v>1</v>
      </c>
      <c r="F192" s="206" t="s">
        <v>1255</v>
      </c>
      <c r="G192" s="203"/>
      <c r="H192" s="207">
        <v>30.7</v>
      </c>
      <c r="I192" s="208"/>
      <c r="J192" s="203"/>
      <c r="K192" s="203"/>
      <c r="L192" s="209"/>
      <c r="M192" s="210"/>
      <c r="N192" s="211"/>
      <c r="O192" s="211"/>
      <c r="P192" s="211"/>
      <c r="Q192" s="211"/>
      <c r="R192" s="211"/>
      <c r="S192" s="211"/>
      <c r="T192" s="212"/>
      <c r="AT192" s="213" t="s">
        <v>181</v>
      </c>
      <c r="AU192" s="213" t="s">
        <v>85</v>
      </c>
      <c r="AV192" s="13" t="s">
        <v>87</v>
      </c>
      <c r="AW192" s="13" t="s">
        <v>32</v>
      </c>
      <c r="AX192" s="13" t="s">
        <v>77</v>
      </c>
      <c r="AY192" s="213" t="s">
        <v>160</v>
      </c>
    </row>
    <row r="193" spans="2:51" s="14" customFormat="1" ht="11.25">
      <c r="B193" s="223"/>
      <c r="C193" s="224"/>
      <c r="D193" s="204" t="s">
        <v>181</v>
      </c>
      <c r="E193" s="225" t="s">
        <v>1</v>
      </c>
      <c r="F193" s="226" t="s">
        <v>281</v>
      </c>
      <c r="G193" s="224"/>
      <c r="H193" s="227">
        <v>30.7</v>
      </c>
      <c r="I193" s="228"/>
      <c r="J193" s="224"/>
      <c r="K193" s="224"/>
      <c r="L193" s="229"/>
      <c r="M193" s="230"/>
      <c r="N193" s="231"/>
      <c r="O193" s="231"/>
      <c r="P193" s="231"/>
      <c r="Q193" s="231"/>
      <c r="R193" s="231"/>
      <c r="S193" s="231"/>
      <c r="T193" s="232"/>
      <c r="AT193" s="233" t="s">
        <v>181</v>
      </c>
      <c r="AU193" s="233" t="s">
        <v>85</v>
      </c>
      <c r="AV193" s="14" t="s">
        <v>165</v>
      </c>
      <c r="AW193" s="14" t="s">
        <v>32</v>
      </c>
      <c r="AX193" s="14" t="s">
        <v>85</v>
      </c>
      <c r="AY193" s="233" t="s">
        <v>160</v>
      </c>
    </row>
    <row r="194" spans="1:65" s="2" customFormat="1" ht="16.5" customHeight="1">
      <c r="A194" s="35"/>
      <c r="B194" s="36"/>
      <c r="C194" s="186" t="s">
        <v>397</v>
      </c>
      <c r="D194" s="186" t="s">
        <v>161</v>
      </c>
      <c r="E194" s="187" t="s">
        <v>1256</v>
      </c>
      <c r="F194" s="188" t="s">
        <v>1257</v>
      </c>
      <c r="G194" s="189" t="s">
        <v>164</v>
      </c>
      <c r="H194" s="190">
        <v>1</v>
      </c>
      <c r="I194" s="191"/>
      <c r="J194" s="192">
        <f>ROUND(I194*H194,2)</f>
        <v>0</v>
      </c>
      <c r="K194" s="193"/>
      <c r="L194" s="40"/>
      <c r="M194" s="194" t="s">
        <v>1</v>
      </c>
      <c r="N194" s="195" t="s">
        <v>42</v>
      </c>
      <c r="O194" s="72"/>
      <c r="P194" s="196">
        <f>O194*H194</f>
        <v>0</v>
      </c>
      <c r="Q194" s="196">
        <v>0</v>
      </c>
      <c r="R194" s="196">
        <f>Q194*H194</f>
        <v>0</v>
      </c>
      <c r="S194" s="196">
        <v>0</v>
      </c>
      <c r="T194" s="197">
        <f>S194*H194</f>
        <v>0</v>
      </c>
      <c r="U194" s="35"/>
      <c r="V194" s="35"/>
      <c r="W194" s="35"/>
      <c r="X194" s="35"/>
      <c r="Y194" s="35"/>
      <c r="Z194" s="35"/>
      <c r="AA194" s="35"/>
      <c r="AB194" s="35"/>
      <c r="AC194" s="35"/>
      <c r="AD194" s="35"/>
      <c r="AE194" s="35"/>
      <c r="AR194" s="198" t="s">
        <v>237</v>
      </c>
      <c r="AT194" s="198" t="s">
        <v>161</v>
      </c>
      <c r="AU194" s="198" t="s">
        <v>85</v>
      </c>
      <c r="AY194" s="18" t="s">
        <v>160</v>
      </c>
      <c r="BE194" s="199">
        <f>IF(N194="základní",J194,0)</f>
        <v>0</v>
      </c>
      <c r="BF194" s="199">
        <f>IF(N194="snížená",J194,0)</f>
        <v>0</v>
      </c>
      <c r="BG194" s="199">
        <f>IF(N194="zákl. přenesená",J194,0)</f>
        <v>0</v>
      </c>
      <c r="BH194" s="199">
        <f>IF(N194="sníž. přenesená",J194,0)</f>
        <v>0</v>
      </c>
      <c r="BI194" s="199">
        <f>IF(N194="nulová",J194,0)</f>
        <v>0</v>
      </c>
      <c r="BJ194" s="18" t="s">
        <v>85</v>
      </c>
      <c r="BK194" s="199">
        <f>ROUND(I194*H194,2)</f>
        <v>0</v>
      </c>
      <c r="BL194" s="18" t="s">
        <v>237</v>
      </c>
      <c r="BM194" s="198" t="s">
        <v>1258</v>
      </c>
    </row>
    <row r="195" spans="1:65" s="2" customFormat="1" ht="16.5" customHeight="1">
      <c r="A195" s="35"/>
      <c r="B195" s="36"/>
      <c r="C195" s="186" t="s">
        <v>401</v>
      </c>
      <c r="D195" s="186" t="s">
        <v>161</v>
      </c>
      <c r="E195" s="187" t="s">
        <v>1016</v>
      </c>
      <c r="F195" s="188" t="s">
        <v>1017</v>
      </c>
      <c r="G195" s="189" t="s">
        <v>164</v>
      </c>
      <c r="H195" s="190">
        <v>12</v>
      </c>
      <c r="I195" s="191"/>
      <c r="J195" s="192">
        <f>ROUND(I195*H195,2)</f>
        <v>0</v>
      </c>
      <c r="K195" s="193"/>
      <c r="L195" s="40"/>
      <c r="M195" s="194" t="s">
        <v>1</v>
      </c>
      <c r="N195" s="195" t="s">
        <v>42</v>
      </c>
      <c r="O195" s="72"/>
      <c r="P195" s="196">
        <f>O195*H195</f>
        <v>0</v>
      </c>
      <c r="Q195" s="196">
        <v>0.46009</v>
      </c>
      <c r="R195" s="196">
        <f>Q195*H195</f>
        <v>5.5210799999999995</v>
      </c>
      <c r="S195" s="196">
        <v>0</v>
      </c>
      <c r="T195" s="197">
        <f>S195*H195</f>
        <v>0</v>
      </c>
      <c r="U195" s="35"/>
      <c r="V195" s="35"/>
      <c r="W195" s="35"/>
      <c r="X195" s="35"/>
      <c r="Y195" s="35"/>
      <c r="Z195" s="35"/>
      <c r="AA195" s="35"/>
      <c r="AB195" s="35"/>
      <c r="AC195" s="35"/>
      <c r="AD195" s="35"/>
      <c r="AE195" s="35"/>
      <c r="AR195" s="198" t="s">
        <v>165</v>
      </c>
      <c r="AT195" s="198" t="s">
        <v>161</v>
      </c>
      <c r="AU195" s="198" t="s">
        <v>85</v>
      </c>
      <c r="AY195" s="18" t="s">
        <v>160</v>
      </c>
      <c r="BE195" s="199">
        <f>IF(N195="základní",J195,0)</f>
        <v>0</v>
      </c>
      <c r="BF195" s="199">
        <f>IF(N195="snížená",J195,0)</f>
        <v>0</v>
      </c>
      <c r="BG195" s="199">
        <f>IF(N195="zákl. přenesená",J195,0)</f>
        <v>0</v>
      </c>
      <c r="BH195" s="199">
        <f>IF(N195="sníž. přenesená",J195,0)</f>
        <v>0</v>
      </c>
      <c r="BI195" s="199">
        <f>IF(N195="nulová",J195,0)</f>
        <v>0</v>
      </c>
      <c r="BJ195" s="18" t="s">
        <v>85</v>
      </c>
      <c r="BK195" s="199">
        <f>ROUND(I195*H195,2)</f>
        <v>0</v>
      </c>
      <c r="BL195" s="18" t="s">
        <v>165</v>
      </c>
      <c r="BM195" s="198" t="s">
        <v>1259</v>
      </c>
    </row>
    <row r="196" spans="2:63" s="12" customFormat="1" ht="25.9" customHeight="1">
      <c r="B196" s="172"/>
      <c r="C196" s="173"/>
      <c r="D196" s="174" t="s">
        <v>76</v>
      </c>
      <c r="E196" s="175" t="s">
        <v>1105</v>
      </c>
      <c r="F196" s="175" t="s">
        <v>1106</v>
      </c>
      <c r="G196" s="173"/>
      <c r="H196" s="173"/>
      <c r="I196" s="176"/>
      <c r="J196" s="177">
        <f>BK196</f>
        <v>0</v>
      </c>
      <c r="K196" s="173"/>
      <c r="L196" s="178"/>
      <c r="M196" s="179"/>
      <c r="N196" s="180"/>
      <c r="O196" s="180"/>
      <c r="P196" s="181">
        <f>P197</f>
        <v>0</v>
      </c>
      <c r="Q196" s="180"/>
      <c r="R196" s="181">
        <f>R197</f>
        <v>0</v>
      </c>
      <c r="S196" s="180"/>
      <c r="T196" s="182">
        <f>T197</f>
        <v>0</v>
      </c>
      <c r="AR196" s="183" t="s">
        <v>183</v>
      </c>
      <c r="AT196" s="184" t="s">
        <v>76</v>
      </c>
      <c r="AU196" s="184" t="s">
        <v>77</v>
      </c>
      <c r="AY196" s="183" t="s">
        <v>160</v>
      </c>
      <c r="BK196" s="185">
        <f>BK197</f>
        <v>0</v>
      </c>
    </row>
    <row r="197" spans="2:63" s="12" customFormat="1" ht="22.9" customHeight="1">
      <c r="B197" s="172"/>
      <c r="C197" s="173"/>
      <c r="D197" s="174" t="s">
        <v>76</v>
      </c>
      <c r="E197" s="200" t="s">
        <v>1107</v>
      </c>
      <c r="F197" s="200" t="s">
        <v>1108</v>
      </c>
      <c r="G197" s="173"/>
      <c r="H197" s="173"/>
      <c r="I197" s="176"/>
      <c r="J197" s="201">
        <f>BK197</f>
        <v>0</v>
      </c>
      <c r="K197" s="173"/>
      <c r="L197" s="178"/>
      <c r="M197" s="179"/>
      <c r="N197" s="180"/>
      <c r="O197" s="180"/>
      <c r="P197" s="181">
        <f>SUM(P198:P201)</f>
        <v>0</v>
      </c>
      <c r="Q197" s="180"/>
      <c r="R197" s="181">
        <f>SUM(R198:R201)</f>
        <v>0</v>
      </c>
      <c r="S197" s="180"/>
      <c r="T197" s="182">
        <f>SUM(T198:T201)</f>
        <v>0</v>
      </c>
      <c r="AR197" s="183" t="s">
        <v>183</v>
      </c>
      <c r="AT197" s="184" t="s">
        <v>76</v>
      </c>
      <c r="AU197" s="184" t="s">
        <v>85</v>
      </c>
      <c r="AY197" s="183" t="s">
        <v>160</v>
      </c>
      <c r="BK197" s="185">
        <f>SUM(BK198:BK201)</f>
        <v>0</v>
      </c>
    </row>
    <row r="198" spans="1:65" s="2" customFormat="1" ht="33.75" customHeight="1">
      <c r="A198" s="35"/>
      <c r="B198" s="36"/>
      <c r="C198" s="186" t="s">
        <v>405</v>
      </c>
      <c r="D198" s="186" t="s">
        <v>161</v>
      </c>
      <c r="E198" s="187" t="s">
        <v>1109</v>
      </c>
      <c r="F198" s="188" t="s">
        <v>1110</v>
      </c>
      <c r="G198" s="189" t="s">
        <v>452</v>
      </c>
      <c r="H198" s="190">
        <v>1</v>
      </c>
      <c r="I198" s="191"/>
      <c r="J198" s="192">
        <f>ROUND(I198*H198,2)</f>
        <v>0</v>
      </c>
      <c r="K198" s="193"/>
      <c r="L198" s="40"/>
      <c r="M198" s="194" t="s">
        <v>1</v>
      </c>
      <c r="N198" s="195" t="s">
        <v>42</v>
      </c>
      <c r="O198" s="72"/>
      <c r="P198" s="196">
        <f>O198*H198</f>
        <v>0</v>
      </c>
      <c r="Q198" s="196">
        <v>0</v>
      </c>
      <c r="R198" s="196">
        <f>Q198*H198</f>
        <v>0</v>
      </c>
      <c r="S198" s="196">
        <v>0</v>
      </c>
      <c r="T198" s="197">
        <f>S198*H198</f>
        <v>0</v>
      </c>
      <c r="U198" s="35"/>
      <c r="V198" s="35"/>
      <c r="W198" s="35"/>
      <c r="X198" s="35"/>
      <c r="Y198" s="35"/>
      <c r="Z198" s="35"/>
      <c r="AA198" s="35"/>
      <c r="AB198" s="35"/>
      <c r="AC198" s="35"/>
      <c r="AD198" s="35"/>
      <c r="AE198" s="35"/>
      <c r="AR198" s="198" t="s">
        <v>1111</v>
      </c>
      <c r="AT198" s="198" t="s">
        <v>161</v>
      </c>
      <c r="AU198" s="198" t="s">
        <v>87</v>
      </c>
      <c r="AY198" s="18" t="s">
        <v>160</v>
      </c>
      <c r="BE198" s="199">
        <f>IF(N198="základní",J198,0)</f>
        <v>0</v>
      </c>
      <c r="BF198" s="199">
        <f>IF(N198="snížená",J198,0)</f>
        <v>0</v>
      </c>
      <c r="BG198" s="199">
        <f>IF(N198="zákl. přenesená",J198,0)</f>
        <v>0</v>
      </c>
      <c r="BH198" s="199">
        <f>IF(N198="sníž. přenesená",J198,0)</f>
        <v>0</v>
      </c>
      <c r="BI198" s="199">
        <f>IF(N198="nulová",J198,0)</f>
        <v>0</v>
      </c>
      <c r="BJ198" s="18" t="s">
        <v>85</v>
      </c>
      <c r="BK198" s="199">
        <f>ROUND(I198*H198,2)</f>
        <v>0</v>
      </c>
      <c r="BL198" s="18" t="s">
        <v>1111</v>
      </c>
      <c r="BM198" s="198" t="s">
        <v>1112</v>
      </c>
    </row>
    <row r="199" spans="2:51" s="13" customFormat="1" ht="11.25">
      <c r="B199" s="202"/>
      <c r="C199" s="203"/>
      <c r="D199" s="204" t="s">
        <v>181</v>
      </c>
      <c r="E199" s="205" t="s">
        <v>1</v>
      </c>
      <c r="F199" s="206" t="s">
        <v>85</v>
      </c>
      <c r="G199" s="203"/>
      <c r="H199" s="207">
        <v>1</v>
      </c>
      <c r="I199" s="208"/>
      <c r="J199" s="203"/>
      <c r="K199" s="203"/>
      <c r="L199" s="209"/>
      <c r="M199" s="210"/>
      <c r="N199" s="211"/>
      <c r="O199" s="211"/>
      <c r="P199" s="211"/>
      <c r="Q199" s="211"/>
      <c r="R199" s="211"/>
      <c r="S199" s="211"/>
      <c r="T199" s="212"/>
      <c r="AT199" s="213" t="s">
        <v>181</v>
      </c>
      <c r="AU199" s="213" t="s">
        <v>87</v>
      </c>
      <c r="AV199" s="13" t="s">
        <v>87</v>
      </c>
      <c r="AW199" s="13" t="s">
        <v>32</v>
      </c>
      <c r="AX199" s="13" t="s">
        <v>85</v>
      </c>
      <c r="AY199" s="213" t="s">
        <v>160</v>
      </c>
    </row>
    <row r="200" spans="1:65" s="2" customFormat="1" ht="33.75" customHeight="1">
      <c r="A200" s="35"/>
      <c r="B200" s="36"/>
      <c r="C200" s="186" t="s">
        <v>350</v>
      </c>
      <c r="D200" s="186" t="s">
        <v>161</v>
      </c>
      <c r="E200" s="187" t="s">
        <v>1114</v>
      </c>
      <c r="F200" s="188" t="s">
        <v>1115</v>
      </c>
      <c r="G200" s="189" t="s">
        <v>452</v>
      </c>
      <c r="H200" s="190">
        <v>1</v>
      </c>
      <c r="I200" s="191"/>
      <c r="J200" s="192">
        <f>ROUND(I200*H200,2)</f>
        <v>0</v>
      </c>
      <c r="K200" s="193"/>
      <c r="L200" s="40"/>
      <c r="M200" s="194" t="s">
        <v>1</v>
      </c>
      <c r="N200" s="195" t="s">
        <v>42</v>
      </c>
      <c r="O200" s="72"/>
      <c r="P200" s="196">
        <f>O200*H200</f>
        <v>0</v>
      </c>
      <c r="Q200" s="196">
        <v>0</v>
      </c>
      <c r="R200" s="196">
        <f>Q200*H200</f>
        <v>0</v>
      </c>
      <c r="S200" s="196">
        <v>0</v>
      </c>
      <c r="T200" s="197">
        <f>S200*H200</f>
        <v>0</v>
      </c>
      <c r="U200" s="35"/>
      <c r="V200" s="35"/>
      <c r="W200" s="35"/>
      <c r="X200" s="35"/>
      <c r="Y200" s="35"/>
      <c r="Z200" s="35"/>
      <c r="AA200" s="35"/>
      <c r="AB200" s="35"/>
      <c r="AC200" s="35"/>
      <c r="AD200" s="35"/>
      <c r="AE200" s="35"/>
      <c r="AR200" s="198" t="s">
        <v>1111</v>
      </c>
      <c r="AT200" s="198" t="s">
        <v>161</v>
      </c>
      <c r="AU200" s="198" t="s">
        <v>87</v>
      </c>
      <c r="AY200" s="18" t="s">
        <v>160</v>
      </c>
      <c r="BE200" s="199">
        <f>IF(N200="základní",J200,0)</f>
        <v>0</v>
      </c>
      <c r="BF200" s="199">
        <f>IF(N200="snížená",J200,0)</f>
        <v>0</v>
      </c>
      <c r="BG200" s="199">
        <f>IF(N200="zákl. přenesená",J200,0)</f>
        <v>0</v>
      </c>
      <c r="BH200" s="199">
        <f>IF(N200="sníž. přenesená",J200,0)</f>
        <v>0</v>
      </c>
      <c r="BI200" s="199">
        <f>IF(N200="nulová",J200,0)</f>
        <v>0</v>
      </c>
      <c r="BJ200" s="18" t="s">
        <v>85</v>
      </c>
      <c r="BK200" s="199">
        <f>ROUND(I200*H200,2)</f>
        <v>0</v>
      </c>
      <c r="BL200" s="18" t="s">
        <v>1111</v>
      </c>
      <c r="BM200" s="198" t="s">
        <v>1116</v>
      </c>
    </row>
    <row r="201" spans="2:51" s="13" customFormat="1" ht="11.25">
      <c r="B201" s="202"/>
      <c r="C201" s="203"/>
      <c r="D201" s="204" t="s">
        <v>181</v>
      </c>
      <c r="E201" s="205" t="s">
        <v>1</v>
      </c>
      <c r="F201" s="206" t="s">
        <v>85</v>
      </c>
      <c r="G201" s="203"/>
      <c r="H201" s="207">
        <v>1</v>
      </c>
      <c r="I201" s="208"/>
      <c r="J201" s="203"/>
      <c r="K201" s="203"/>
      <c r="L201" s="209"/>
      <c r="M201" s="268"/>
      <c r="N201" s="269"/>
      <c r="O201" s="269"/>
      <c r="P201" s="269"/>
      <c r="Q201" s="269"/>
      <c r="R201" s="269"/>
      <c r="S201" s="269"/>
      <c r="T201" s="270"/>
      <c r="AT201" s="213" t="s">
        <v>181</v>
      </c>
      <c r="AU201" s="213" t="s">
        <v>87</v>
      </c>
      <c r="AV201" s="13" t="s">
        <v>87</v>
      </c>
      <c r="AW201" s="13" t="s">
        <v>32</v>
      </c>
      <c r="AX201" s="13" t="s">
        <v>85</v>
      </c>
      <c r="AY201" s="213" t="s">
        <v>160</v>
      </c>
    </row>
    <row r="202" spans="1:31" s="2" customFormat="1" ht="6.95" customHeight="1">
      <c r="A202" s="35"/>
      <c r="B202" s="55"/>
      <c r="C202" s="56"/>
      <c r="D202" s="56"/>
      <c r="E202" s="56"/>
      <c r="F202" s="56"/>
      <c r="G202" s="56"/>
      <c r="H202" s="56"/>
      <c r="I202" s="56"/>
      <c r="J202" s="56"/>
      <c r="K202" s="56"/>
      <c r="L202" s="40"/>
      <c r="M202" s="35"/>
      <c r="O202" s="35"/>
      <c r="P202" s="35"/>
      <c r="Q202" s="35"/>
      <c r="R202" s="35"/>
      <c r="S202" s="35"/>
      <c r="T202" s="35"/>
      <c r="U202" s="35"/>
      <c r="V202" s="35"/>
      <c r="W202" s="35"/>
      <c r="X202" s="35"/>
      <c r="Y202" s="35"/>
      <c r="Z202" s="35"/>
      <c r="AA202" s="35"/>
      <c r="AB202" s="35"/>
      <c r="AC202" s="35"/>
      <c r="AD202" s="35"/>
      <c r="AE202" s="35"/>
    </row>
  </sheetData>
  <sheetProtection algorithmName="SHA-512" hashValue="mxha2nEw04jPFnviI0p/F0JoWd/G6P1rec4mcyINZF/1d3r3kJdHvI4ZOsUkUKtIRNla9XeULeB86oCJhWMRUQ==" saltValue="aijOTKQEFx+QnXNWs4jyilaqDNUUZ00viOtbZinnNUKTIMhpsawwen7S2vZzriZLLw3T/CFnPDkrg1Hco//J5A==" spinCount="100000" sheet="1" objects="1" scenarios="1" formatColumns="0" formatRows="0" autoFilter="0"/>
  <autoFilter ref="C125:K201"/>
  <mergeCells count="9">
    <mergeCell ref="E87:H87"/>
    <mergeCell ref="E116:H116"/>
    <mergeCell ref="E118:H11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Filip Barbora Ing.</dc:creator>
  <cp:keywords/>
  <dc:description/>
  <cp:lastModifiedBy>Kristýna Soukupová</cp:lastModifiedBy>
  <dcterms:created xsi:type="dcterms:W3CDTF">2021-08-22T09:23:53Z</dcterms:created>
  <dcterms:modified xsi:type="dcterms:W3CDTF">2021-08-27T08:32:45Z</dcterms:modified>
  <cp:category/>
  <cp:version/>
  <cp:contentType/>
  <cp:contentStatus/>
</cp:coreProperties>
</file>